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Dati\Bilancio esercizio 2021\000 Documentazione definitiva\"/>
    </mc:Choice>
  </mc:AlternateContent>
  <bookViews>
    <workbookView xWindow="0" yWindow="0" windowWidth="28800" windowHeight="11100"/>
  </bookViews>
  <sheets>
    <sheet name="Schema c.e. 377" sheetId="2" r:id="rId1"/>
    <sheet name="2021" sheetId="7" r:id="rId2"/>
    <sheet name="2020" sheetId="6" r:id="rId3"/>
    <sheet name="Fonte coy" sheetId="3" state="hidden" r:id="rId4"/>
  </sheets>
  <definedNames>
    <definedName name="_xlnm._FilterDatabase" localSheetId="1" hidden="1">'2021'!$A$4:$J$438</definedName>
  </definedNames>
  <calcPr calcId="162913"/>
</workbook>
</file>

<file path=xl/calcChain.xml><?xml version="1.0" encoding="utf-8"?>
<calcChain xmlns="http://schemas.openxmlformats.org/spreadsheetml/2006/main">
  <c r="F57" i="2" l="1"/>
  <c r="F58" i="2"/>
  <c r="F52" i="2"/>
  <c r="F51" i="2"/>
  <c r="F50" i="2" s="1"/>
  <c r="F47" i="2" s="1"/>
  <c r="F53" i="2" s="1"/>
  <c r="F49" i="2"/>
  <c r="F44" i="2"/>
  <c r="F43" i="2" s="1"/>
  <c r="F42" i="2"/>
  <c r="F40" i="2" s="1"/>
  <c r="F39" i="2"/>
  <c r="F38" i="2" s="1"/>
  <c r="F37" i="2"/>
  <c r="F36" i="2"/>
  <c r="F35" i="2"/>
  <c r="F34" i="2"/>
  <c r="F33" i="2"/>
  <c r="F31" i="2"/>
  <c r="F30" i="2"/>
  <c r="F29" i="2"/>
  <c r="F28" i="2"/>
  <c r="F27" i="2"/>
  <c r="F26" i="2"/>
  <c r="F25" i="2"/>
  <c r="F24" i="2"/>
  <c r="F23" i="2"/>
  <c r="F21" i="2"/>
  <c r="F20" i="2"/>
  <c r="F19" i="2" s="1"/>
  <c r="F16" i="2"/>
  <c r="F15" i="2"/>
  <c r="F14" i="2"/>
  <c r="F10" i="2"/>
  <c r="F9" i="2"/>
  <c r="F8" i="2"/>
  <c r="F7" i="2"/>
  <c r="F6" i="2"/>
  <c r="F48" i="2"/>
  <c r="F11" i="2"/>
  <c r="E57" i="2"/>
  <c r="E58" i="2"/>
  <c r="E51" i="2"/>
  <c r="E50" i="2"/>
  <c r="E49" i="2"/>
  <c r="E48" i="2"/>
  <c r="E44" i="2"/>
  <c r="E43" i="2"/>
  <c r="E42" i="2"/>
  <c r="E40" i="2"/>
  <c r="E39" i="2"/>
  <c r="E38" i="2"/>
  <c r="E37" i="2"/>
  <c r="E36" i="2"/>
  <c r="E35" i="2"/>
  <c r="E34" i="2"/>
  <c r="E32" i="2" s="1"/>
  <c r="E33" i="2"/>
  <c r="E31" i="2"/>
  <c r="E30" i="2" s="1"/>
  <c r="E29" i="2"/>
  <c r="E28" i="2"/>
  <c r="E27" i="2"/>
  <c r="E26" i="2"/>
  <c r="E25" i="2"/>
  <c r="E24" i="2"/>
  <c r="E23" i="2"/>
  <c r="E21" i="2"/>
  <c r="E20" i="2"/>
  <c r="E15" i="2"/>
  <c r="E16" i="2"/>
  <c r="E14" i="2"/>
  <c r="E10" i="2"/>
  <c r="E9" i="2"/>
  <c r="E8" i="2"/>
  <c r="E7" i="2"/>
  <c r="E6" i="2"/>
  <c r="E11" i="2"/>
  <c r="C464" i="3"/>
  <c r="D464" i="3" s="1"/>
  <c r="C463" i="3"/>
  <c r="D463" i="3" s="1"/>
  <c r="C462" i="3"/>
  <c r="D462" i="3" s="1"/>
  <c r="C461" i="3"/>
  <c r="D461" i="3" s="1"/>
  <c r="C460" i="3"/>
  <c r="D460" i="3" s="1"/>
  <c r="C459" i="3"/>
  <c r="D459" i="3" s="1"/>
  <c r="C458" i="3"/>
  <c r="D458" i="3" s="1"/>
  <c r="C457" i="3"/>
  <c r="D457" i="3" s="1"/>
  <c r="C456" i="3"/>
  <c r="D456" i="3" s="1"/>
  <c r="C455" i="3"/>
  <c r="D455" i="3" s="1"/>
  <c r="C454" i="3"/>
  <c r="D454" i="3" s="1"/>
  <c r="C453" i="3"/>
  <c r="D453" i="3" s="1"/>
  <c r="C452" i="3"/>
  <c r="D452" i="3" s="1"/>
  <c r="C451" i="3"/>
  <c r="D451" i="3" s="1"/>
  <c r="C450" i="3"/>
  <c r="D450" i="3" s="1"/>
  <c r="C449" i="3"/>
  <c r="D449" i="3" s="1"/>
  <c r="C448" i="3"/>
  <c r="D448" i="3" s="1"/>
  <c r="C447" i="3"/>
  <c r="D447" i="3" s="1"/>
  <c r="C446" i="3"/>
  <c r="D446" i="3" s="1"/>
  <c r="C445" i="3"/>
  <c r="D445" i="3" s="1"/>
  <c r="C444" i="3"/>
  <c r="D444" i="3" s="1"/>
  <c r="C443" i="3"/>
  <c r="D443" i="3" s="1"/>
  <c r="C442" i="3"/>
  <c r="D442" i="3" s="1"/>
  <c r="C441" i="3"/>
  <c r="D441" i="3" s="1"/>
  <c r="C440" i="3"/>
  <c r="D440" i="3" s="1"/>
  <c r="C439" i="3"/>
  <c r="D439" i="3" s="1"/>
  <c r="C438" i="3"/>
  <c r="D438" i="3" s="1"/>
  <c r="C437" i="3"/>
  <c r="D437" i="3" s="1"/>
  <c r="C436" i="3"/>
  <c r="D436" i="3" s="1"/>
  <c r="C435" i="3"/>
  <c r="D435" i="3" s="1"/>
  <c r="C434" i="3"/>
  <c r="D434" i="3" s="1"/>
  <c r="C433" i="3"/>
  <c r="D433" i="3" s="1"/>
  <c r="C432" i="3"/>
  <c r="D432" i="3" s="1"/>
  <c r="C431" i="3"/>
  <c r="D431" i="3" s="1"/>
  <c r="C430" i="3"/>
  <c r="D430" i="3" s="1"/>
  <c r="C429" i="3"/>
  <c r="D429" i="3" s="1"/>
  <c r="C428" i="3"/>
  <c r="D428" i="3" s="1"/>
  <c r="C427" i="3"/>
  <c r="D427" i="3" s="1"/>
  <c r="C426" i="3"/>
  <c r="D426" i="3" s="1"/>
  <c r="C425" i="3"/>
  <c r="D425" i="3"/>
  <c r="C424" i="3"/>
  <c r="D424" i="3" s="1"/>
  <c r="C423" i="3"/>
  <c r="D423" i="3" s="1"/>
  <c r="C422" i="3"/>
  <c r="D422" i="3" s="1"/>
  <c r="C421" i="3"/>
  <c r="D421" i="3"/>
  <c r="C420" i="3"/>
  <c r="D420" i="3" s="1"/>
  <c r="C419" i="3"/>
  <c r="D419" i="3" s="1"/>
  <c r="C418" i="3"/>
  <c r="D418" i="3" s="1"/>
  <c r="C417" i="3"/>
  <c r="D417" i="3"/>
  <c r="C416" i="3"/>
  <c r="D416" i="3" s="1"/>
  <c r="C415" i="3"/>
  <c r="D415" i="3" s="1"/>
  <c r="C414" i="3"/>
  <c r="D414" i="3" s="1"/>
  <c r="C413" i="3"/>
  <c r="D413" i="3"/>
  <c r="C412" i="3"/>
  <c r="D412" i="3" s="1"/>
  <c r="C411" i="3"/>
  <c r="D411" i="3" s="1"/>
  <c r="C410" i="3"/>
  <c r="D410" i="3" s="1"/>
  <c r="C409" i="3"/>
  <c r="D409" i="3"/>
  <c r="C408" i="3"/>
  <c r="D408" i="3" s="1"/>
  <c r="C407" i="3"/>
  <c r="D407" i="3" s="1"/>
  <c r="C406" i="3"/>
  <c r="D406" i="3" s="1"/>
  <c r="C405" i="3"/>
  <c r="D405" i="3"/>
  <c r="C404" i="3"/>
  <c r="D404" i="3" s="1"/>
  <c r="C403" i="3"/>
  <c r="D403" i="3" s="1"/>
  <c r="C402" i="3"/>
  <c r="D402" i="3" s="1"/>
  <c r="C401" i="3"/>
  <c r="D401" i="3"/>
  <c r="C400" i="3"/>
  <c r="D400" i="3" s="1"/>
  <c r="C399" i="3"/>
  <c r="D399" i="3" s="1"/>
  <c r="C398" i="3"/>
  <c r="D398" i="3" s="1"/>
  <c r="C397" i="3"/>
  <c r="D397" i="3"/>
  <c r="C396" i="3"/>
  <c r="D396" i="3" s="1"/>
  <c r="C395" i="3"/>
  <c r="D395" i="3" s="1"/>
  <c r="C394" i="3"/>
  <c r="D394" i="3" s="1"/>
  <c r="C393" i="3"/>
  <c r="D393" i="3"/>
  <c r="C392" i="3"/>
  <c r="D392" i="3" s="1"/>
  <c r="C391" i="3"/>
  <c r="D391" i="3" s="1"/>
  <c r="C390" i="3"/>
  <c r="D390" i="3" s="1"/>
  <c r="C389" i="3"/>
  <c r="D389" i="3"/>
  <c r="C388" i="3"/>
  <c r="D388" i="3" s="1"/>
  <c r="C387" i="3"/>
  <c r="D387" i="3" s="1"/>
  <c r="C386" i="3"/>
  <c r="D386" i="3" s="1"/>
  <c r="C385" i="3"/>
  <c r="D385" i="3"/>
  <c r="C384" i="3"/>
  <c r="D384" i="3" s="1"/>
  <c r="C383" i="3"/>
  <c r="D383" i="3" s="1"/>
  <c r="C382" i="3"/>
  <c r="D382" i="3" s="1"/>
  <c r="C381" i="3"/>
  <c r="D381" i="3"/>
  <c r="C380" i="3"/>
  <c r="D380" i="3" s="1"/>
  <c r="C379" i="3"/>
  <c r="D379" i="3" s="1"/>
  <c r="C378" i="3"/>
  <c r="D378" i="3" s="1"/>
  <c r="C377" i="3"/>
  <c r="D377" i="3"/>
  <c r="C376" i="3"/>
  <c r="D376" i="3" s="1"/>
  <c r="C375" i="3"/>
  <c r="D375" i="3" s="1"/>
  <c r="C374" i="3"/>
  <c r="D374" i="3" s="1"/>
  <c r="C373" i="3"/>
  <c r="D373" i="3"/>
  <c r="C372" i="3"/>
  <c r="D372" i="3" s="1"/>
  <c r="C371" i="3"/>
  <c r="D371" i="3" s="1"/>
  <c r="C370" i="3"/>
  <c r="D370" i="3" s="1"/>
  <c r="C369" i="3"/>
  <c r="D369" i="3"/>
  <c r="C368" i="3"/>
  <c r="D368" i="3" s="1"/>
  <c r="C367" i="3"/>
  <c r="D367" i="3" s="1"/>
  <c r="C366" i="3"/>
  <c r="D366" i="3" s="1"/>
  <c r="C365" i="3"/>
  <c r="D365" i="3"/>
  <c r="C364" i="3"/>
  <c r="D364" i="3" s="1"/>
  <c r="C363" i="3"/>
  <c r="D363" i="3" s="1"/>
  <c r="C362" i="3"/>
  <c r="D362" i="3" s="1"/>
  <c r="C361" i="3"/>
  <c r="D361" i="3"/>
  <c r="C360" i="3"/>
  <c r="D360" i="3" s="1"/>
  <c r="C359" i="3"/>
  <c r="D359" i="3" s="1"/>
  <c r="C358" i="3"/>
  <c r="D358" i="3" s="1"/>
  <c r="C357" i="3"/>
  <c r="D357" i="3"/>
  <c r="C356" i="3"/>
  <c r="D356" i="3" s="1"/>
  <c r="C355" i="3"/>
  <c r="D355" i="3" s="1"/>
  <c r="C354" i="3"/>
  <c r="D354" i="3" s="1"/>
  <c r="C353" i="3"/>
  <c r="D353" i="3"/>
  <c r="C352" i="3"/>
  <c r="D352" i="3" s="1"/>
  <c r="C351" i="3"/>
  <c r="D351" i="3" s="1"/>
  <c r="C350" i="3"/>
  <c r="D350" i="3" s="1"/>
  <c r="C349" i="3"/>
  <c r="D349" i="3"/>
  <c r="C348" i="3"/>
  <c r="D348" i="3" s="1"/>
  <c r="C347" i="3"/>
  <c r="D347" i="3" s="1"/>
  <c r="C346" i="3"/>
  <c r="D346" i="3" s="1"/>
  <c r="C345" i="3"/>
  <c r="D345" i="3"/>
  <c r="C344" i="3"/>
  <c r="D344" i="3" s="1"/>
  <c r="C343" i="3"/>
  <c r="D343" i="3" s="1"/>
  <c r="C342" i="3"/>
  <c r="D342" i="3" s="1"/>
  <c r="C341" i="3"/>
  <c r="D341" i="3"/>
  <c r="C340" i="3"/>
  <c r="D340" i="3" s="1"/>
  <c r="C339" i="3"/>
  <c r="D339" i="3" s="1"/>
  <c r="C338" i="3"/>
  <c r="D338" i="3" s="1"/>
  <c r="C337" i="3"/>
  <c r="D337" i="3"/>
  <c r="C336" i="3"/>
  <c r="D336" i="3" s="1"/>
  <c r="C335" i="3"/>
  <c r="D335" i="3" s="1"/>
  <c r="C334" i="3"/>
  <c r="D334" i="3" s="1"/>
  <c r="C333" i="3"/>
  <c r="D333" i="3"/>
  <c r="C332" i="3"/>
  <c r="D332" i="3" s="1"/>
  <c r="C331" i="3"/>
  <c r="D331" i="3" s="1"/>
  <c r="C330" i="3"/>
  <c r="D330" i="3" s="1"/>
  <c r="C329" i="3"/>
  <c r="D329" i="3"/>
  <c r="C328" i="3"/>
  <c r="D328" i="3" s="1"/>
  <c r="C327" i="3"/>
  <c r="D327" i="3" s="1"/>
  <c r="C326" i="3"/>
  <c r="D326" i="3" s="1"/>
  <c r="C325" i="3"/>
  <c r="D325" i="3"/>
  <c r="C324" i="3"/>
  <c r="D324" i="3" s="1"/>
  <c r="C323" i="3"/>
  <c r="D323" i="3" s="1"/>
  <c r="C322" i="3"/>
  <c r="D322" i="3" s="1"/>
  <c r="C321" i="3"/>
  <c r="D321" i="3"/>
  <c r="C320" i="3"/>
  <c r="D320" i="3" s="1"/>
  <c r="C319" i="3"/>
  <c r="D319" i="3" s="1"/>
  <c r="C318" i="3"/>
  <c r="D318" i="3" s="1"/>
  <c r="C317" i="3"/>
  <c r="D317" i="3"/>
  <c r="C316" i="3"/>
  <c r="D316" i="3" s="1"/>
  <c r="C315" i="3"/>
  <c r="D315" i="3" s="1"/>
  <c r="C314" i="3"/>
  <c r="D314" i="3" s="1"/>
  <c r="C313" i="3"/>
  <c r="D313" i="3"/>
  <c r="C312" i="3"/>
  <c r="D312" i="3" s="1"/>
  <c r="C311" i="3"/>
  <c r="D311" i="3" s="1"/>
  <c r="C310" i="3"/>
  <c r="D310" i="3" s="1"/>
  <c r="C309" i="3"/>
  <c r="D309" i="3"/>
  <c r="C308" i="3"/>
  <c r="D308" i="3" s="1"/>
  <c r="C307" i="3"/>
  <c r="D307" i="3" s="1"/>
  <c r="C306" i="3"/>
  <c r="D306" i="3" s="1"/>
  <c r="C305" i="3"/>
  <c r="D305" i="3"/>
  <c r="C304" i="3"/>
  <c r="D304" i="3" s="1"/>
  <c r="C303" i="3"/>
  <c r="D303" i="3" s="1"/>
  <c r="C302" i="3"/>
  <c r="D302" i="3" s="1"/>
  <c r="C301" i="3"/>
  <c r="D301" i="3"/>
  <c r="C300" i="3"/>
  <c r="D300" i="3"/>
  <c r="C299" i="3"/>
  <c r="D299" i="3"/>
  <c r="C298" i="3"/>
  <c r="D298" i="3"/>
  <c r="C297" i="3"/>
  <c r="D297" i="3"/>
  <c r="C296" i="3"/>
  <c r="D296" i="3"/>
  <c r="C295" i="3"/>
  <c r="D295" i="3"/>
  <c r="C294" i="3"/>
  <c r="D294" i="3"/>
  <c r="C293" i="3"/>
  <c r="D293" i="3"/>
  <c r="C292" i="3"/>
  <c r="D292" i="3"/>
  <c r="C291" i="3"/>
  <c r="D291" i="3"/>
  <c r="C290" i="3"/>
  <c r="D290" i="3"/>
  <c r="C289" i="3"/>
  <c r="D289" i="3"/>
  <c r="C288" i="3"/>
  <c r="D288" i="3"/>
  <c r="C287" i="3"/>
  <c r="D287" i="3"/>
  <c r="C286" i="3"/>
  <c r="D286" i="3"/>
  <c r="C285" i="3"/>
  <c r="D285" i="3"/>
  <c r="C284" i="3"/>
  <c r="D284" i="3"/>
  <c r="C283" i="3"/>
  <c r="D283" i="3"/>
  <c r="C282" i="3"/>
  <c r="D282" i="3"/>
  <c r="C281" i="3"/>
  <c r="D281" i="3"/>
  <c r="C280" i="3"/>
  <c r="D280" i="3"/>
  <c r="C279" i="3"/>
  <c r="D279" i="3"/>
  <c r="C278" i="3"/>
  <c r="D278" i="3"/>
  <c r="C277" i="3"/>
  <c r="D277" i="3"/>
  <c r="C276" i="3"/>
  <c r="D276" i="3"/>
  <c r="C275" i="3"/>
  <c r="D275" i="3"/>
  <c r="C274" i="3"/>
  <c r="D274" i="3"/>
  <c r="C273" i="3"/>
  <c r="D273" i="3"/>
  <c r="C272" i="3"/>
  <c r="D272" i="3"/>
  <c r="C271" i="3"/>
  <c r="D271" i="3"/>
  <c r="C270" i="3"/>
  <c r="D270" i="3"/>
  <c r="C269" i="3"/>
  <c r="D269" i="3"/>
  <c r="C268" i="3"/>
  <c r="D268" i="3"/>
  <c r="C267" i="3"/>
  <c r="D267" i="3"/>
  <c r="C266" i="3"/>
  <c r="D266" i="3"/>
  <c r="C265" i="3"/>
  <c r="D265" i="3"/>
  <c r="C264" i="3"/>
  <c r="D264" i="3"/>
  <c r="C263" i="3"/>
  <c r="D263" i="3"/>
  <c r="C262" i="3"/>
  <c r="D262" i="3"/>
  <c r="C261" i="3"/>
  <c r="D261" i="3"/>
  <c r="C260" i="3"/>
  <c r="D260" i="3"/>
  <c r="C259" i="3"/>
  <c r="D259" i="3"/>
  <c r="C258" i="3"/>
  <c r="D258" i="3"/>
  <c r="C257" i="3"/>
  <c r="D257" i="3"/>
  <c r="C256" i="3"/>
  <c r="D256" i="3"/>
  <c r="C255" i="3"/>
  <c r="D255" i="3"/>
  <c r="C254" i="3"/>
  <c r="D254" i="3"/>
  <c r="C253" i="3"/>
  <c r="D253" i="3"/>
  <c r="C252" i="3"/>
  <c r="D252" i="3"/>
  <c r="C251" i="3"/>
  <c r="D251" i="3"/>
  <c r="C250" i="3"/>
  <c r="D250" i="3"/>
  <c r="C249" i="3"/>
  <c r="D249" i="3"/>
  <c r="C248" i="3"/>
  <c r="D248" i="3"/>
  <c r="C247" i="3"/>
  <c r="D247" i="3"/>
  <c r="C246" i="3"/>
  <c r="D246" i="3"/>
  <c r="C245" i="3"/>
  <c r="D245" i="3"/>
  <c r="C244" i="3"/>
  <c r="D244" i="3"/>
  <c r="C243" i="3"/>
  <c r="D243" i="3"/>
  <c r="C242" i="3"/>
  <c r="D242" i="3"/>
  <c r="C241" i="3"/>
  <c r="D241" i="3"/>
  <c r="C240" i="3"/>
  <c r="D240" i="3"/>
  <c r="C239" i="3"/>
  <c r="D239" i="3"/>
  <c r="C238" i="3"/>
  <c r="D238" i="3"/>
  <c r="C237" i="3"/>
  <c r="D237" i="3"/>
  <c r="C236" i="3"/>
  <c r="D236" i="3"/>
  <c r="C235" i="3"/>
  <c r="D235" i="3"/>
  <c r="C234" i="3"/>
  <c r="D234" i="3"/>
  <c r="C233" i="3"/>
  <c r="D233" i="3"/>
  <c r="C232" i="3"/>
  <c r="D232" i="3"/>
  <c r="C231" i="3"/>
  <c r="D231" i="3"/>
  <c r="C230" i="3"/>
  <c r="D230" i="3"/>
  <c r="C229" i="3"/>
  <c r="D229" i="3"/>
  <c r="C228" i="3"/>
  <c r="D228" i="3"/>
  <c r="C227" i="3"/>
  <c r="D227" i="3"/>
  <c r="C226" i="3"/>
  <c r="D226" i="3"/>
  <c r="C225" i="3"/>
  <c r="D225" i="3"/>
  <c r="C224" i="3"/>
  <c r="D224" i="3"/>
  <c r="C223" i="3"/>
  <c r="D223" i="3"/>
  <c r="C222" i="3"/>
  <c r="D222" i="3"/>
  <c r="C221" i="3"/>
  <c r="D221" i="3"/>
  <c r="C220" i="3"/>
  <c r="D220" i="3"/>
  <c r="C219" i="3"/>
  <c r="D219" i="3"/>
  <c r="C218" i="3"/>
  <c r="D218" i="3"/>
  <c r="C217" i="3"/>
  <c r="D217" i="3"/>
  <c r="C216" i="3"/>
  <c r="D216" i="3"/>
  <c r="C215" i="3"/>
  <c r="D215" i="3"/>
  <c r="C214" i="3"/>
  <c r="D214" i="3"/>
  <c r="C213" i="3"/>
  <c r="D213" i="3"/>
  <c r="C212" i="3"/>
  <c r="D212" i="3"/>
  <c r="C211" i="3"/>
  <c r="D211" i="3"/>
  <c r="C210" i="3"/>
  <c r="D210" i="3"/>
  <c r="C209" i="3"/>
  <c r="D209" i="3"/>
  <c r="C208" i="3"/>
  <c r="D208" i="3"/>
  <c r="C207" i="3"/>
  <c r="D207" i="3"/>
  <c r="C206" i="3"/>
  <c r="D206" i="3"/>
  <c r="C205" i="3"/>
  <c r="D205" i="3"/>
  <c r="C204" i="3"/>
  <c r="D204" i="3"/>
  <c r="C203" i="3"/>
  <c r="D203" i="3"/>
  <c r="C202" i="3"/>
  <c r="D202" i="3"/>
  <c r="C201" i="3"/>
  <c r="D201" i="3"/>
  <c r="C200" i="3"/>
  <c r="D200" i="3"/>
  <c r="C199" i="3"/>
  <c r="D199" i="3"/>
  <c r="C198" i="3"/>
  <c r="D198" i="3"/>
  <c r="C197" i="3"/>
  <c r="D197" i="3"/>
  <c r="C196" i="3"/>
  <c r="D196" i="3"/>
  <c r="C195" i="3"/>
  <c r="D195" i="3"/>
  <c r="C194" i="3"/>
  <c r="D194" i="3"/>
  <c r="C193" i="3"/>
  <c r="D193" i="3"/>
  <c r="C192" i="3"/>
  <c r="D192" i="3"/>
  <c r="C191" i="3"/>
  <c r="D191" i="3"/>
  <c r="C190" i="3"/>
  <c r="D190" i="3"/>
  <c r="C189" i="3"/>
  <c r="D189" i="3"/>
  <c r="C188" i="3"/>
  <c r="D188" i="3"/>
  <c r="C187" i="3"/>
  <c r="D187" i="3"/>
  <c r="C186" i="3"/>
  <c r="D186" i="3"/>
  <c r="C185" i="3"/>
  <c r="D185" i="3"/>
  <c r="C184" i="3"/>
  <c r="D184" i="3"/>
  <c r="C183" i="3"/>
  <c r="D183" i="3"/>
  <c r="C182" i="3"/>
  <c r="D182" i="3"/>
  <c r="C181" i="3"/>
  <c r="D181" i="3"/>
  <c r="C180" i="3"/>
  <c r="D180" i="3"/>
  <c r="C179" i="3"/>
  <c r="D179" i="3"/>
  <c r="C178" i="3"/>
  <c r="D178" i="3"/>
  <c r="C177" i="3"/>
  <c r="D177" i="3"/>
  <c r="C176" i="3"/>
  <c r="D176" i="3"/>
  <c r="C175" i="3"/>
  <c r="D175" i="3"/>
  <c r="C174" i="3"/>
  <c r="D174" i="3"/>
  <c r="C173" i="3"/>
  <c r="D173" i="3"/>
  <c r="C172" i="3"/>
  <c r="D172" i="3"/>
  <c r="C171" i="3"/>
  <c r="D171" i="3"/>
  <c r="C170" i="3"/>
  <c r="D170" i="3"/>
  <c r="C169" i="3"/>
  <c r="D169" i="3"/>
  <c r="C168" i="3"/>
  <c r="D168" i="3"/>
  <c r="C167" i="3"/>
  <c r="D167" i="3"/>
  <c r="C166" i="3"/>
  <c r="D166" i="3"/>
  <c r="C165" i="3"/>
  <c r="D165" i="3"/>
  <c r="C164" i="3"/>
  <c r="D164" i="3"/>
  <c r="C163" i="3"/>
  <c r="D163" i="3"/>
  <c r="C162" i="3"/>
  <c r="D162" i="3"/>
  <c r="C161" i="3"/>
  <c r="D161" i="3"/>
  <c r="C160" i="3"/>
  <c r="D160" i="3"/>
  <c r="C159" i="3"/>
  <c r="D159" i="3"/>
  <c r="C158" i="3"/>
  <c r="D158" i="3"/>
  <c r="C157" i="3"/>
  <c r="D157" i="3"/>
  <c r="C156" i="3"/>
  <c r="D156" i="3"/>
  <c r="C155" i="3"/>
  <c r="D155" i="3"/>
  <c r="C154" i="3"/>
  <c r="D154" i="3"/>
  <c r="C153" i="3"/>
  <c r="D153" i="3"/>
  <c r="C152" i="3"/>
  <c r="D152" i="3"/>
  <c r="C151" i="3"/>
  <c r="D151" i="3"/>
  <c r="C150" i="3"/>
  <c r="D150" i="3"/>
  <c r="C149" i="3"/>
  <c r="D149" i="3"/>
  <c r="C148" i="3"/>
  <c r="D148" i="3"/>
  <c r="C147" i="3"/>
  <c r="D147" i="3"/>
  <c r="C146" i="3"/>
  <c r="D146" i="3"/>
  <c r="C145" i="3"/>
  <c r="D145" i="3"/>
  <c r="C144" i="3"/>
  <c r="D144" i="3"/>
  <c r="C143" i="3"/>
  <c r="D143" i="3"/>
  <c r="C142" i="3"/>
  <c r="D142" i="3"/>
  <c r="C141" i="3"/>
  <c r="D141" i="3"/>
  <c r="C140" i="3"/>
  <c r="D140" i="3"/>
  <c r="C139" i="3"/>
  <c r="D139" i="3"/>
  <c r="C138" i="3"/>
  <c r="D138" i="3"/>
  <c r="C137" i="3"/>
  <c r="D137" i="3"/>
  <c r="C136" i="3"/>
  <c r="D136" i="3"/>
  <c r="C135" i="3"/>
  <c r="D135" i="3"/>
  <c r="C134" i="3"/>
  <c r="D134" i="3"/>
  <c r="C133" i="3"/>
  <c r="D133" i="3"/>
  <c r="C132" i="3"/>
  <c r="D132" i="3"/>
  <c r="C131" i="3"/>
  <c r="D131" i="3"/>
  <c r="C130" i="3"/>
  <c r="D130" i="3"/>
  <c r="C129" i="3"/>
  <c r="D129" i="3"/>
  <c r="C128" i="3"/>
  <c r="D128" i="3"/>
  <c r="C127" i="3"/>
  <c r="D127" i="3"/>
  <c r="C126" i="3"/>
  <c r="D126" i="3"/>
  <c r="C125" i="3"/>
  <c r="D125" i="3"/>
  <c r="C124" i="3"/>
  <c r="D124" i="3"/>
  <c r="C123" i="3"/>
  <c r="D123" i="3"/>
  <c r="C122" i="3"/>
  <c r="D122" i="3"/>
  <c r="C121" i="3"/>
  <c r="D121" i="3"/>
  <c r="C120" i="3"/>
  <c r="D120" i="3"/>
  <c r="C119" i="3"/>
  <c r="D119" i="3"/>
  <c r="C118" i="3"/>
  <c r="D118" i="3"/>
  <c r="C117" i="3"/>
  <c r="D117" i="3"/>
  <c r="C116" i="3"/>
  <c r="D116" i="3"/>
  <c r="C115" i="3"/>
  <c r="D115" i="3"/>
  <c r="C114" i="3"/>
  <c r="D114" i="3"/>
  <c r="C113" i="3"/>
  <c r="D113" i="3"/>
  <c r="C112" i="3"/>
  <c r="D112" i="3"/>
  <c r="C111" i="3"/>
  <c r="D111" i="3"/>
  <c r="C110" i="3"/>
  <c r="D110" i="3"/>
  <c r="C109" i="3"/>
  <c r="D109" i="3"/>
  <c r="C108" i="3"/>
  <c r="D108" i="3"/>
  <c r="C107" i="3"/>
  <c r="D107" i="3"/>
  <c r="C106" i="3"/>
  <c r="D106" i="3"/>
  <c r="C105" i="3"/>
  <c r="D105" i="3"/>
  <c r="C104" i="3"/>
  <c r="D104" i="3"/>
  <c r="C103" i="3"/>
  <c r="D103" i="3"/>
  <c r="C102" i="3"/>
  <c r="D102" i="3"/>
  <c r="C101" i="3"/>
  <c r="D101" i="3"/>
  <c r="C100" i="3"/>
  <c r="D100" i="3"/>
  <c r="C99" i="3"/>
  <c r="D99" i="3"/>
  <c r="C98" i="3"/>
  <c r="D98" i="3"/>
  <c r="C97" i="3"/>
  <c r="D97" i="3"/>
  <c r="C96" i="3"/>
  <c r="D96" i="3"/>
  <c r="C95" i="3"/>
  <c r="D95" i="3"/>
  <c r="C94" i="3"/>
  <c r="D94" i="3"/>
  <c r="C93" i="3"/>
  <c r="D93" i="3"/>
  <c r="C92" i="3"/>
  <c r="D92" i="3"/>
  <c r="C91" i="3"/>
  <c r="D91" i="3"/>
  <c r="C90" i="3"/>
  <c r="D90" i="3"/>
  <c r="C89" i="3"/>
  <c r="D89" i="3"/>
  <c r="C88" i="3"/>
  <c r="D88" i="3"/>
  <c r="C87" i="3"/>
  <c r="D87" i="3"/>
  <c r="C86" i="3"/>
  <c r="D86" i="3"/>
  <c r="C85" i="3"/>
  <c r="D85" i="3"/>
  <c r="C84" i="3"/>
  <c r="D84" i="3"/>
  <c r="C83" i="3"/>
  <c r="D83" i="3"/>
  <c r="C82" i="3"/>
  <c r="D82" i="3"/>
  <c r="C81" i="3"/>
  <c r="D81" i="3"/>
  <c r="C80" i="3"/>
  <c r="D80" i="3"/>
  <c r="C79" i="3"/>
  <c r="D79" i="3"/>
  <c r="C78" i="3"/>
  <c r="D78" i="3"/>
  <c r="C77" i="3"/>
  <c r="D77" i="3"/>
  <c r="C76" i="3"/>
  <c r="D76" i="3"/>
  <c r="C75" i="3"/>
  <c r="D75" i="3"/>
  <c r="C74" i="3"/>
  <c r="D74" i="3"/>
  <c r="C73" i="3"/>
  <c r="D73" i="3"/>
  <c r="C72" i="3"/>
  <c r="D72" i="3"/>
  <c r="C71" i="3"/>
  <c r="D71" i="3"/>
  <c r="C70" i="3"/>
  <c r="D70" i="3"/>
  <c r="C69" i="3"/>
  <c r="D69" i="3"/>
  <c r="C68" i="3"/>
  <c r="D68" i="3"/>
  <c r="C67" i="3"/>
  <c r="D67" i="3"/>
  <c r="C66" i="3"/>
  <c r="D66" i="3"/>
  <c r="C65" i="3"/>
  <c r="D65" i="3"/>
  <c r="C64" i="3"/>
  <c r="D64" i="3"/>
  <c r="C63" i="3"/>
  <c r="D63" i="3"/>
  <c r="C62" i="3"/>
  <c r="D62" i="3"/>
  <c r="C61" i="3"/>
  <c r="D61" i="3"/>
  <c r="C60" i="3"/>
  <c r="D60" i="3"/>
  <c r="C59" i="3"/>
  <c r="D59" i="3"/>
  <c r="C58" i="3"/>
  <c r="D58" i="3"/>
  <c r="C57" i="3"/>
  <c r="D57" i="3"/>
  <c r="C56" i="3"/>
  <c r="D56" i="3"/>
  <c r="C55" i="3"/>
  <c r="D55" i="3"/>
  <c r="C54" i="3"/>
  <c r="D54" i="3"/>
  <c r="C53" i="3"/>
  <c r="D53" i="3"/>
  <c r="C52" i="3"/>
  <c r="D52" i="3"/>
  <c r="C51" i="3"/>
  <c r="D51" i="3"/>
  <c r="C50" i="3"/>
  <c r="D50" i="3"/>
  <c r="C49" i="3"/>
  <c r="D49" i="3"/>
  <c r="C48" i="3"/>
  <c r="D48" i="3"/>
  <c r="C47" i="3"/>
  <c r="D47" i="3"/>
  <c r="C46" i="3"/>
  <c r="D46" i="3"/>
  <c r="C45" i="3"/>
  <c r="D45" i="3"/>
  <c r="C44" i="3"/>
  <c r="D44" i="3"/>
  <c r="C43" i="3"/>
  <c r="D43" i="3"/>
  <c r="C42" i="3"/>
  <c r="D42" i="3"/>
  <c r="C41" i="3"/>
  <c r="D41" i="3"/>
  <c r="C40" i="3"/>
  <c r="D40" i="3"/>
  <c r="C39" i="3"/>
  <c r="D39" i="3"/>
  <c r="C38" i="3"/>
  <c r="D38" i="3"/>
  <c r="C37" i="3"/>
  <c r="D37" i="3"/>
  <c r="C36" i="3"/>
  <c r="D36" i="3"/>
  <c r="C35" i="3"/>
  <c r="D35" i="3"/>
  <c r="C34" i="3"/>
  <c r="D34" i="3"/>
  <c r="C33" i="3"/>
  <c r="D33" i="3"/>
  <c r="C32" i="3"/>
  <c r="D32" i="3"/>
  <c r="C31" i="3"/>
  <c r="D31" i="3"/>
  <c r="C30" i="3"/>
  <c r="D30" i="3"/>
  <c r="C29" i="3"/>
  <c r="D29" i="3"/>
  <c r="C28" i="3"/>
  <c r="D28" i="3"/>
  <c r="C27" i="3"/>
  <c r="D27" i="3"/>
  <c r="C26" i="3"/>
  <c r="D26" i="3"/>
  <c r="C25" i="3"/>
  <c r="D25" i="3"/>
  <c r="C24" i="3"/>
  <c r="D24" i="3"/>
  <c r="C23" i="3"/>
  <c r="D23" i="3"/>
  <c r="C22" i="3"/>
  <c r="D22" i="3"/>
  <c r="C21" i="3"/>
  <c r="D21" i="3"/>
  <c r="C20" i="3"/>
  <c r="D20" i="3"/>
  <c r="C19" i="3"/>
  <c r="D19" i="3"/>
  <c r="C18" i="3"/>
  <c r="D18" i="3"/>
  <c r="C17" i="3"/>
  <c r="D17" i="3"/>
  <c r="C16" i="3"/>
  <c r="D16" i="3"/>
  <c r="C15" i="3"/>
  <c r="D15" i="3"/>
  <c r="C14" i="3"/>
  <c r="D14" i="3"/>
  <c r="C13" i="3"/>
  <c r="D13" i="3"/>
  <c r="C12" i="3"/>
  <c r="D12" i="3"/>
  <c r="C11" i="3"/>
  <c r="D11" i="3"/>
  <c r="C10" i="3"/>
  <c r="D10" i="3"/>
  <c r="C9" i="3"/>
  <c r="D9" i="3"/>
  <c r="C8" i="3"/>
  <c r="D8" i="3"/>
  <c r="C7" i="3"/>
  <c r="D7" i="3"/>
  <c r="C6" i="3"/>
  <c r="D6" i="3"/>
  <c r="C5" i="3"/>
  <c r="D5" i="3"/>
  <c r="C4" i="3"/>
  <c r="D4" i="3"/>
  <c r="C3" i="3"/>
  <c r="D3" i="3"/>
  <c r="E19" i="2"/>
  <c r="E18" i="2" s="1"/>
  <c r="E45" i="2" s="1"/>
  <c r="E13" i="2"/>
  <c r="E47" i="2"/>
  <c r="E53" i="2" s="1"/>
  <c r="E56" i="2"/>
  <c r="E5" i="2"/>
  <c r="E22" i="2"/>
  <c r="E4" i="2"/>
  <c r="E17" i="2"/>
  <c r="E46" i="2" s="1"/>
  <c r="E54" i="2" s="1"/>
  <c r="E59" i="2" s="1"/>
  <c r="F56" i="2"/>
  <c r="F32" i="2"/>
  <c r="F22" i="2"/>
  <c r="F18" i="2"/>
  <c r="F45" i="2" s="1"/>
  <c r="F13" i="2"/>
  <c r="F5" i="2"/>
  <c r="F4" i="2"/>
  <c r="F17" i="2" s="1"/>
  <c r="F46" i="2" l="1"/>
  <c r="F54" i="2" s="1"/>
  <c r="F59" i="2" s="1"/>
</calcChain>
</file>

<file path=xl/sharedStrings.xml><?xml version="1.0" encoding="utf-8"?>
<sst xmlns="http://schemas.openxmlformats.org/spreadsheetml/2006/main" count="2880" uniqueCount="1401">
  <si>
    <t>CONTO ECONOMICO</t>
  </si>
  <si>
    <t>VALORE DELLA PRODUZIONE</t>
  </si>
  <si>
    <t>RICAVI DA VENDITA E PRESTAZIONI</t>
  </si>
  <si>
    <t>010.</t>
  </si>
  <si>
    <t>R.S.A. - CASA DI SOGGIORNO</t>
  </si>
  <si>
    <t>020.</t>
  </si>
  <si>
    <t>SERVIZI SEMIRESIDENZIALI</t>
  </si>
  <si>
    <t>INCREMENTI DI IMMOBILIZZAZIONI PER LAVORI INTERNI</t>
  </si>
  <si>
    <t>INCREMENTO IMMOBILIZZAZIONI PER LAVORI INTERNI</t>
  </si>
  <si>
    <t>ALTRI RICAVI E PROVENTI</t>
  </si>
  <si>
    <t>CONTRIBUTI ORDINARI RICEVUTI</t>
  </si>
  <si>
    <t>030.</t>
  </si>
  <si>
    <t>RENDITE PATRIMONIALI</t>
  </si>
  <si>
    <t>TOTALE VALORE DELLA PRODUZIONE</t>
  </si>
  <si>
    <t>COSTO DELLA PRODUZIONE</t>
  </si>
  <si>
    <t>CONSUMO DI BENI E MATERIALI</t>
  </si>
  <si>
    <t>ACQUISTI</t>
  </si>
  <si>
    <t>VARIAZIONE DELLE RIMANENZE</t>
  </si>
  <si>
    <t>SERVIZI</t>
  </si>
  <si>
    <t>PRESTAZIONI SERVIZI DI ASSISTENZA ALLA PERSONA</t>
  </si>
  <si>
    <t>SERVIZI APPALTATI</t>
  </si>
  <si>
    <t>MANUTENZIONI</t>
  </si>
  <si>
    <t>040.</t>
  </si>
  <si>
    <t>UTENZE</t>
  </si>
  <si>
    <t>050.</t>
  </si>
  <si>
    <t>CONSULENZE E COLLABORAZIONI</t>
  </si>
  <si>
    <t>060.</t>
  </si>
  <si>
    <t>ORGANI ISTITUZIONALI</t>
  </si>
  <si>
    <t>070.</t>
  </si>
  <si>
    <t>SERVIZI DIVERSI</t>
  </si>
  <si>
    <t>GODIMENTO BENI DI TERZI</t>
  </si>
  <si>
    <t>COSTO PER IL PERSONALE</t>
  </si>
  <si>
    <t>SALARI E STIPENDI</t>
  </si>
  <si>
    <t>ONERI SOCIALI</t>
  </si>
  <si>
    <t>T.F.R.</t>
  </si>
  <si>
    <t>ALTRI COSTI</t>
  </si>
  <si>
    <t>AMMORTAMENTI</t>
  </si>
  <si>
    <t>ACCANTONAMENTI</t>
  </si>
  <si>
    <t>SVALUTAZIONE DEI CREDITI</t>
  </si>
  <si>
    <t>ACCANTONAMENTI PER RISCHI</t>
  </si>
  <si>
    <t>ONERI DIVERSI DI GESTIONE</t>
  </si>
  <si>
    <t>TOTALE COSTI DELLA PRODUZIONE</t>
  </si>
  <si>
    <t>RISULTATO DELLA GESTIONE</t>
  </si>
  <si>
    <t>C</t>
  </si>
  <si>
    <t>PROVENTI E ONERI FINANZIARI</t>
  </si>
  <si>
    <t>PROVENTI FINANZIARI</t>
  </si>
  <si>
    <t>INTERESSI ED ALTRI ONERI FINANZIARI</t>
  </si>
  <si>
    <t>INTERESSI PASSIVI</t>
  </si>
  <si>
    <t>ALTRI ONERI FINANZIARI</t>
  </si>
  <si>
    <t>RISULTATO DELLA GESTIONE FINANZIARIA</t>
  </si>
  <si>
    <t>001.</t>
  </si>
  <si>
    <t>RISULTATO PRIMA DELLE IMPOSTE</t>
  </si>
  <si>
    <t>IMPOSTE SUL REDDITO</t>
  </si>
  <si>
    <t>TOTALE IMPOSTE</t>
  </si>
  <si>
    <t>Conto economico</t>
  </si>
  <si>
    <t>D)</t>
  </si>
  <si>
    <t>A)</t>
  </si>
  <si>
    <t>B)</t>
  </si>
  <si>
    <t>I)</t>
  </si>
  <si>
    <t>IV)</t>
  </si>
  <si>
    <t>V)</t>
  </si>
  <si>
    <t>II)</t>
  </si>
  <si>
    <t>III)</t>
  </si>
  <si>
    <t>VI)</t>
  </si>
  <si>
    <t>VII)</t>
  </si>
  <si>
    <t>SERVIZI A DOMICILIO</t>
  </si>
  <si>
    <t>ALLOGGI PROTETTI</t>
  </si>
  <si>
    <t>TRATTAMENTO DI QUIESCENZA E SIMILI</t>
  </si>
  <si>
    <t>ALTRI SERVIZI</t>
  </si>
  <si>
    <t>UTILE DELL'ESERCIZIO</t>
  </si>
  <si>
    <t>Stampa bilancio Scalare Dal 01/01/2015 Al 31/12/2015</t>
  </si>
  <si>
    <t>Descrizione</t>
  </si>
  <si>
    <t>Anno in corso</t>
  </si>
  <si>
    <t>ATTIVO</t>
  </si>
  <si>
    <t xml:space="preserve">     IMMOBILIZZAZIONI</t>
  </si>
  <si>
    <t xml:space="preserve">          IMMOBILIZZAZIONI IMMATERIALI</t>
  </si>
  <si>
    <t xml:space="preserve">               COSTI DI CONCESSIONI E LICENZE</t>
  </si>
  <si>
    <t xml:space="preserve">                    COSTO DI LICENZE E PROGRAMMI</t>
  </si>
  <si>
    <t xml:space="preserve">                         Costi software in concessione e licenza</t>
  </si>
  <si>
    <t xml:space="preserve">               ALTRE IMMOBILIZZAZIONI IMMATERIALI</t>
  </si>
  <si>
    <t xml:space="preserve">                    MANUTENZIONI STR. SU BENI DI TERZI</t>
  </si>
  <si>
    <t xml:space="preserve">                         Manut. straord. su beni di terzi</t>
  </si>
  <si>
    <t xml:space="preserve">          IMMOBILIZZAZIONI MATERIALI</t>
  </si>
  <si>
    <t xml:space="preserve">               TERRENI E FABBRICATI</t>
  </si>
  <si>
    <t xml:space="preserve">                    FABBRICATI</t>
  </si>
  <si>
    <t xml:space="preserve">                         Fabbricati istituzionali (lordo)</t>
  </si>
  <si>
    <t xml:space="preserve">                         Fondo ammort. fabbricati istituzionali</t>
  </si>
  <si>
    <t xml:space="preserve">               IMPIANTI E MACCHINARI</t>
  </si>
  <si>
    <t xml:space="preserve">                    IMPIANTI</t>
  </si>
  <si>
    <t xml:space="preserve">                         Impianti generici (lordo)</t>
  </si>
  <si>
    <t xml:space="preserve">                         Fondo amm. impianti generici</t>
  </si>
  <si>
    <t xml:space="preserve">               ATTREZZATURE DIVERSE</t>
  </si>
  <si>
    <t xml:space="preserve">                    ATTREZZATURA GENERICA</t>
  </si>
  <si>
    <t xml:space="preserve">                         Attrezzatura generica (lordo)</t>
  </si>
  <si>
    <t xml:space="preserve">                         Fondo  amm. attrezzatura generica</t>
  </si>
  <si>
    <t xml:space="preserve">                    ATTREZZATURE SANITARIE</t>
  </si>
  <si>
    <t xml:space="preserve">                         Attrezzatura sanitaria (lordo)</t>
  </si>
  <si>
    <t xml:space="preserve">                         Fondo amm. attrezzatura sanitaria</t>
  </si>
  <si>
    <t xml:space="preserve">                    ATTREZZATURA TECNICA</t>
  </si>
  <si>
    <t xml:space="preserve">                         Attrezzatura tecnica (lordo)</t>
  </si>
  <si>
    <t xml:space="preserve">                         Fondo amm. attrezzatura tecnica</t>
  </si>
  <si>
    <t xml:space="preserve">                    ATTREZZATURE BIANCHERIA</t>
  </si>
  <si>
    <t xml:space="preserve">                         Attrezzatura biancheria (lordo)</t>
  </si>
  <si>
    <t xml:space="preserve">                         Fondo amm. attrezzatura biancheria</t>
  </si>
  <si>
    <t xml:space="preserve">               MOBILI E MACCHINE D'UFFICIO</t>
  </si>
  <si>
    <t xml:space="preserve">                    MOBILI ED ARREDI</t>
  </si>
  <si>
    <t xml:space="preserve">                         Mobili ed arredi (lordo)</t>
  </si>
  <si>
    <t xml:space="preserve">                         Fondo amm. mobili ed arredi</t>
  </si>
  <si>
    <t xml:space="preserve">                    MACCHINE D'UFFICIO</t>
  </si>
  <si>
    <t xml:space="preserve">                         Macchine d'ufficio ordinarie (lordo)</t>
  </si>
  <si>
    <t xml:space="preserve">                         Fondo amm. macchine d'ufficio ordinarie</t>
  </si>
  <si>
    <t xml:space="preserve">                         Macchine d'ufficio elettroniche digitali</t>
  </si>
  <si>
    <t xml:space="preserve">                         Fondo amm. macch. d'ufficio elettr.digit</t>
  </si>
  <si>
    <t xml:space="preserve">               ALTRI BENI MATERIALI</t>
  </si>
  <si>
    <t xml:space="preserve">                    AUTOMEZZI</t>
  </si>
  <si>
    <t xml:space="preserve">                         Automezzi e veicoli da trasporto (lordo)</t>
  </si>
  <si>
    <t xml:space="preserve">                         Fondo amm.automezzi e veicoli da trasp.</t>
  </si>
  <si>
    <t xml:space="preserve">                    AUTOVETTURE</t>
  </si>
  <si>
    <t xml:space="preserve">                         Autovetture (lordo)</t>
  </si>
  <si>
    <t xml:space="preserve">                         Fondo amm.autovetture</t>
  </si>
  <si>
    <t xml:space="preserve">               IMMOB. MATERIALI IN CORSO E ACCONTI</t>
  </si>
  <si>
    <t xml:space="preserve">                    IMMOB. MATERIALI IN CORSO E ACCONTI</t>
  </si>
  <si>
    <t xml:space="preserve">          IMMOBILIZZAZIONI FINANZIARIE</t>
  </si>
  <si>
    <t xml:space="preserve">               PARTECIPAZIONI</t>
  </si>
  <si>
    <t xml:space="preserve">                    ALTRE IMPRESE</t>
  </si>
  <si>
    <t xml:space="preserve">                         Partecipazione UPIPA</t>
  </si>
  <si>
    <t xml:space="preserve">                    CREDITI IMMOBILIZZATI</t>
  </si>
  <si>
    <t xml:space="preserve">                         Cauzioni versate a terzi</t>
  </si>
  <si>
    <t xml:space="preserve">                         Crediti v/INPDAP per anticipi TFR</t>
  </si>
  <si>
    <t xml:space="preserve">     ATTIVO CIRCOLANTE</t>
  </si>
  <si>
    <t xml:space="preserve">          RIMANENZE</t>
  </si>
  <si>
    <t xml:space="preserve">               MATERIE PRIME SUSSIDIARIE DI CONSUMO</t>
  </si>
  <si>
    <t xml:space="preserve">                    MATERIE PRIME</t>
  </si>
  <si>
    <t xml:space="preserve">                         Scorte cancelleria</t>
  </si>
  <si>
    <t xml:space="preserve">                         Scorte detersivi e articoli pulizie</t>
  </si>
  <si>
    <t xml:space="preserve">                         Scorte farmaci e materiale sanitario</t>
  </si>
  <si>
    <t xml:space="preserve">                         Scorte presidi per incontinenti</t>
  </si>
  <si>
    <t xml:space="preserve">                         Scorte prodotti igiene personale</t>
  </si>
  <si>
    <t xml:space="preserve">          CREDITI</t>
  </si>
  <si>
    <t xml:space="preserve">               CREDITI VERSO CLIENTI NETTI</t>
  </si>
  <si>
    <t xml:space="preserve">                    CREDITI VERSO UTENTI RSA</t>
  </si>
  <si>
    <t xml:space="preserve">                         Clienti Totalizzati</t>
  </si>
  <si>
    <t xml:space="preserve">                    CREDITI VERSO UTENTI ALLOGGI PROTETTI</t>
  </si>
  <si>
    <t xml:space="preserve">                    CREDITI VERSO UTENTI ESTERNI</t>
  </si>
  <si>
    <t xml:space="preserve">                    CREDITI VERSO ENTI</t>
  </si>
  <si>
    <t xml:space="preserve">                         CREDITI VERSO ENTI</t>
  </si>
  <si>
    <t xml:space="preserve">                    CREDITI VERSO ALTRI</t>
  </si>
  <si>
    <t xml:space="preserve">                    ALTRI CREDITI GESTIONALI</t>
  </si>
  <si>
    <t xml:space="preserve">                         Clienti c/fatture da emettere</t>
  </si>
  <si>
    <t xml:space="preserve">               CREDITI DIVERSI</t>
  </si>
  <si>
    <t xml:space="preserve">                    CREDITI DIVERSI</t>
  </si>
  <si>
    <t xml:space="preserve">                         Crediti v/PAT per contributi</t>
  </si>
  <si>
    <t xml:space="preserve">                         Note di accredito da ricevere</t>
  </si>
  <si>
    <t xml:space="preserve">                         Costi futuri</t>
  </si>
  <si>
    <t xml:space="preserve">                         Crediti diversi</t>
  </si>
  <si>
    <t xml:space="preserve">               CREDITI V/ENTI PREVIDENZIALI E ASSIST.LI</t>
  </si>
  <si>
    <t xml:space="preserve">                    CREDITI V/ENTI PREVIDENZIALI E ASSIST.LI</t>
  </si>
  <si>
    <t xml:space="preserve">                         Credito v/INAIL</t>
  </si>
  <si>
    <t xml:space="preserve">                         Credito v/INPDAP</t>
  </si>
  <si>
    <t xml:space="preserve">               CREDITI TRIBUTARI</t>
  </si>
  <si>
    <t xml:space="preserve">                    CREDITI VERSO ERARIO</t>
  </si>
  <si>
    <t xml:space="preserve">          DISPONIBILITA' LIQUIDE</t>
  </si>
  <si>
    <t xml:space="preserve">               DISPONIBILITA' LIQUIDE</t>
  </si>
  <si>
    <t xml:space="preserve">                    DEPOSITI BANCARI E POSTALI</t>
  </si>
  <si>
    <t xml:space="preserve">                         Conto del Tesoriere</t>
  </si>
  <si>
    <t xml:space="preserve">                    DENARO E VALORI IN CASSA</t>
  </si>
  <si>
    <t xml:space="preserve">                         Valori bollati RSA</t>
  </si>
  <si>
    <t xml:space="preserve">     RATEI E RISCONTI ATTIVI</t>
  </si>
  <si>
    <t xml:space="preserve">          RATEI E RISCONTI ATTIVI</t>
  </si>
  <si>
    <t xml:space="preserve">               RATEI E RISCONTI ATTIVI</t>
  </si>
  <si>
    <t xml:space="preserve">                    RATEI ATTIVI</t>
  </si>
  <si>
    <t xml:space="preserve">                    RISCONTI ATTIVI</t>
  </si>
  <si>
    <t xml:space="preserve">                         Risconti attivi diversi</t>
  </si>
  <si>
    <t>PASSIVO</t>
  </si>
  <si>
    <t xml:space="preserve">     CAPITALE DI DOTAZIONE</t>
  </si>
  <si>
    <t xml:space="preserve">          PATRIMONIO NETTO</t>
  </si>
  <si>
    <t xml:space="preserve">               PATRIMONIO E RISERVE</t>
  </si>
  <si>
    <t xml:space="preserve">                    CAPITALE DI DOTAZIONE</t>
  </si>
  <si>
    <t xml:space="preserve">                         CAPITALE DI DOTAZIONE</t>
  </si>
  <si>
    <t xml:space="preserve">                    RISULTATI PORTATI A NUOVO</t>
  </si>
  <si>
    <t xml:space="preserve">                         Utili esercizi precedenti</t>
  </si>
  <si>
    <t xml:space="preserve">     CAPITALE DI TERZI</t>
  </si>
  <si>
    <t xml:space="preserve">          FONDI PER RISCHI ED ONERI</t>
  </si>
  <si>
    <t xml:space="preserve">               FONDI PER RISCHI ED ONERI</t>
  </si>
  <si>
    <t xml:space="preserve">                    FONDI PER ONERI DIFFERITI</t>
  </si>
  <si>
    <t xml:space="preserve">                         Fondo oneri futuri</t>
  </si>
  <si>
    <t xml:space="preserve">                    ALTRI FONDI RISCHI ED ONERI</t>
  </si>
  <si>
    <t xml:space="preserve">                         Fondo rischi per controversie legali</t>
  </si>
  <si>
    <t xml:space="preserve">          TRATTAMENTO DI FINE RAPPORTO</t>
  </si>
  <si>
    <t xml:space="preserve">               TRATTAMENTO DI FINE RAPPORTO</t>
  </si>
  <si>
    <t xml:space="preserve">                    TFR LAVORO SUBORDINATO NETTO AZIENDA</t>
  </si>
  <si>
    <t xml:space="preserve">                         Fondo TFR lavoro subordinato LORDO (+)</t>
  </si>
  <si>
    <t xml:space="preserve">                         Fondo TFR lavoro subordinato ANTICIPI(-)</t>
  </si>
  <si>
    <t xml:space="preserve">          DEBITI</t>
  </si>
  <si>
    <t xml:space="preserve">               ACCONTI E CAUZIONI</t>
  </si>
  <si>
    <t xml:space="preserve">                    ACCONTI</t>
  </si>
  <si>
    <t xml:space="preserve">                         Clienti ospiti c/anticipi</t>
  </si>
  <si>
    <t xml:space="preserve">                    CAUZIONI RICEVUTE</t>
  </si>
  <si>
    <t xml:space="preserve">                         Debiti x cauzioni ricevute da inquilini</t>
  </si>
  <si>
    <t xml:space="preserve">                         Depositi cauzionali da fornitori</t>
  </si>
  <si>
    <t xml:space="preserve">               DEBITI VERSO FORNITORI</t>
  </si>
  <si>
    <t xml:space="preserve">                    DEBITI VERSO FORNITORI</t>
  </si>
  <si>
    <t xml:space="preserve">                         Fornitori Totalizzati</t>
  </si>
  <si>
    <t xml:space="preserve">                    DEBITI V/FORNITORI X FATT. DA RICEVERE</t>
  </si>
  <si>
    <t xml:space="preserve">                         Fornitori c/fatture da ricevere</t>
  </si>
  <si>
    <t xml:space="preserve">               DEBITI DIVERSI</t>
  </si>
  <si>
    <t xml:space="preserve">                    ERARIO C/IVA</t>
  </si>
  <si>
    <t xml:space="preserve">                         Erario c/IVA</t>
  </si>
  <si>
    <t xml:space="preserve">                         IVA a debito SPLIT PAYMENT</t>
  </si>
  <si>
    <t xml:space="preserve">                         IVA in sospensione</t>
  </si>
  <si>
    <t xml:space="preserve">                    ALTRI DEBITI TRIBUTARI</t>
  </si>
  <si>
    <t xml:space="preserve">                         Erario c/ritenute dipendenti</t>
  </si>
  <si>
    <t xml:space="preserve">                         Erario c/ritenute collaborazioni</t>
  </si>
  <si>
    <t xml:space="preserve">                         Erario c/ritenute autonomi</t>
  </si>
  <si>
    <t xml:space="preserve">                         Erario c/imposta riv.TFR (17%)</t>
  </si>
  <si>
    <t xml:space="preserve">                         Erario c/addizionale regionale</t>
  </si>
  <si>
    <t xml:space="preserve">                         Debiti per imposte</t>
  </si>
  <si>
    <t xml:space="preserve">                    DEBITI VERSO ENTI PREVIDENZIALI E ASSIST</t>
  </si>
  <si>
    <t xml:space="preserve">                         Debiti v/INPS</t>
  </si>
  <si>
    <t xml:space="preserve">                         Debiti v/INPDAP (CPDEL)</t>
  </si>
  <si>
    <t xml:space="preserve">                         Debiti v/INPDAP (Fondo Credito)</t>
  </si>
  <si>
    <t xml:space="preserve">                         Debiti v/INPDAP (INADEL)</t>
  </si>
  <si>
    <t xml:space="preserve">                         Debiti v/INPDAP (Contr. solidarietà)</t>
  </si>
  <si>
    <t xml:space="preserve">                         Debiti v/Laborfonds</t>
  </si>
  <si>
    <t xml:space="preserve">                         Debiti v/ENPAPI</t>
  </si>
  <si>
    <t xml:space="preserve">                    DEBITI VERSO DIPENDENTI E COLLABORATORI</t>
  </si>
  <si>
    <t xml:space="preserve">                         Personale c/retribuzioni</t>
  </si>
  <si>
    <t xml:space="preserve">                         Collaboratori c/compensi</t>
  </si>
  <si>
    <t xml:space="preserve">                         Amministratori e revisori c/compensi</t>
  </si>
  <si>
    <t xml:space="preserve">                    ALTRI DEBITI</t>
  </si>
  <si>
    <t xml:space="preserve">                         Debiti v/sindacato CGIL</t>
  </si>
  <si>
    <t xml:space="preserve">                         Debiti v/sindacato CISL</t>
  </si>
  <si>
    <t xml:space="preserve">                         Debiti v/sindacato UIL</t>
  </si>
  <si>
    <t xml:space="preserve">                         Debiti v/sindacato Fenalt</t>
  </si>
  <si>
    <t xml:space="preserve">                         Debiti v/sindacato Nursing up</t>
  </si>
  <si>
    <t xml:space="preserve">                         Note di accredito da emettere</t>
  </si>
  <si>
    <t xml:space="preserve">                         Ricavi futuri</t>
  </si>
  <si>
    <t xml:space="preserve">                         Costi passati</t>
  </si>
  <si>
    <t xml:space="preserve">                         Debiti v/Comune di Trento</t>
  </si>
  <si>
    <t xml:space="preserve">                         Debiti v/A.P.S.S. Trento</t>
  </si>
  <si>
    <t xml:space="preserve">                         Debiti v/ospiti c/depositi</t>
  </si>
  <si>
    <t xml:space="preserve">                         Altri debiti</t>
  </si>
  <si>
    <t xml:space="preserve">                         Debiti v/utenti oltre 12 mesi</t>
  </si>
  <si>
    <t xml:space="preserve">     RATEI E RISCONTI PASSIVI</t>
  </si>
  <si>
    <t xml:space="preserve">          RATEI E RISCONTI PASSIVI</t>
  </si>
  <si>
    <t xml:space="preserve">               RATEI E RISCONTI PASSIVI</t>
  </si>
  <si>
    <t xml:space="preserve">                    RATEI PASSIVI</t>
  </si>
  <si>
    <t xml:space="preserve">                    RISCONTI PASSIVI</t>
  </si>
  <si>
    <t xml:space="preserve">                         Risconti passivi diversi</t>
  </si>
  <si>
    <t xml:space="preserve">     A) Valore della produzione</t>
  </si>
  <si>
    <t xml:space="preserve">          RICAVI DELLE VENDITE E DELLE PRESTAZIONI</t>
  </si>
  <si>
    <t xml:space="preserve">               RSA - CASA DI SOGGIORNO</t>
  </si>
  <si>
    <t xml:space="preserve">                    RETTA SANITARIA</t>
  </si>
  <si>
    <t xml:space="preserve">                         Tariffa sanitaria PAT</t>
  </si>
  <si>
    <t xml:space="preserve">                         Ricavi fornitura farmaci, ecc.(dir.san.)</t>
  </si>
  <si>
    <t xml:space="preserve">                    RETTA ALBERGHIERA</t>
  </si>
  <si>
    <t xml:space="preserve">                         Retta residenziale RSA</t>
  </si>
  <si>
    <t xml:space="preserve">                         Retta posti a pagamento</t>
  </si>
  <si>
    <t xml:space="preserve">               SERVIZI SEMIRESIDENZIALI</t>
  </si>
  <si>
    <t xml:space="preserve">                    CENTRO SERVIZI</t>
  </si>
  <si>
    <t xml:space="preserve">                         Ricavi del Centro Servizi (commerciali)</t>
  </si>
  <si>
    <t xml:space="preserve">                         Ricavi finanziamento CS Comune di Trento</t>
  </si>
  <si>
    <t xml:space="preserve">                    CENTRO DIURNO</t>
  </si>
  <si>
    <t xml:space="preserve">                         Ricavi di centro diurno</t>
  </si>
  <si>
    <t xml:space="preserve">               SERVIZI A DOMICILIO</t>
  </si>
  <si>
    <t xml:space="preserve">                    FORNITURA E SOMMINISTRAZIONE ALIMENTI</t>
  </si>
  <si>
    <t xml:space="preserve">                         Ricavi per pasti a domicilio</t>
  </si>
  <si>
    <t xml:space="preserve">               ALLOGGI PROTETTI</t>
  </si>
  <si>
    <t xml:space="preserve">                    RICAVI DEGLI ALLOGGI PROTETTI</t>
  </si>
  <si>
    <t xml:space="preserve">                         Canone di concessione in uso alloggi p.</t>
  </si>
  <si>
    <t xml:space="preserve">                         Ricavi prestazioni accessorie alloggi p.</t>
  </si>
  <si>
    <t xml:space="preserve">               ALTRI SERVIZI</t>
  </si>
  <si>
    <t xml:space="preserve">                    ALTRI SERVIZI</t>
  </si>
  <si>
    <t xml:space="preserve">                         Ricavi punto prelievi</t>
  </si>
  <si>
    <t xml:space="preserve">                         Ricavi fisioterapia esterni in convenz.</t>
  </si>
  <si>
    <t xml:space="preserve">                         Ricavi fisioterapia esterni a pagamento</t>
  </si>
  <si>
    <t xml:space="preserve">                         Ricavi prestazioni accessorie</t>
  </si>
  <si>
    <t xml:space="preserve">                         Altri ricavi gestione caratteristica</t>
  </si>
  <si>
    <t xml:space="preserve">          ALTRI RICAVI E PROVENTI</t>
  </si>
  <si>
    <t xml:space="preserve">               CONTRIBUTI ORDINARI RICEVUTI</t>
  </si>
  <si>
    <t xml:space="preserve">                    CONTRIBUTI IN CONTO ESERCIZIO</t>
  </si>
  <si>
    <t xml:space="preserve">                         Contributi in conto esercizio</t>
  </si>
  <si>
    <t xml:space="preserve">               ALTRI RICAVI E PROVENTI</t>
  </si>
  <si>
    <t xml:space="preserve">                    RIMBORSI SPESE DIPENDENTI</t>
  </si>
  <si>
    <t xml:space="preserve">                         Rimborso personale in comando</t>
  </si>
  <si>
    <t xml:space="preserve">                    RIMBORSI SPESE</t>
  </si>
  <si>
    <t xml:space="preserve">                         Refusione pasti</t>
  </si>
  <si>
    <t xml:space="preserve">                         Rimborso spese postali e marche da bollo</t>
  </si>
  <si>
    <t xml:space="preserve">                         Rimborso spese varie</t>
  </si>
  <si>
    <t xml:space="preserve">                    RICAVI DIVERSI</t>
  </si>
  <si>
    <t xml:space="preserve">                         Quote adesione concorsi</t>
  </si>
  <si>
    <t xml:space="preserve">                         Arrotondamenti attivi</t>
  </si>
  <si>
    <t xml:space="preserve">                         Ricavi diversi</t>
  </si>
  <si>
    <t xml:space="preserve">                         Sopravvenienze attive ordinarie</t>
  </si>
  <si>
    <t xml:space="preserve">               RENDITE PATRIMONIALI</t>
  </si>
  <si>
    <t xml:space="preserve">                    RENDITE PATRIMONIALI</t>
  </si>
  <si>
    <t xml:space="preserve">                         Affitti attivi locali centro anziani</t>
  </si>
  <si>
    <t xml:space="preserve">     B) Costi della produzione</t>
  </si>
  <si>
    <t xml:space="preserve">          CONSUMO DI BENI E MATERIALI</t>
  </si>
  <si>
    <t xml:space="preserve">               ACQUISTI</t>
  </si>
  <si>
    <t xml:space="preserve">                    ACQ.BENI E MATERIALI PER L'ASSISTENZA</t>
  </si>
  <si>
    <t xml:space="preserve">                         Acq. farmaci e materiale sanitario</t>
  </si>
  <si>
    <t xml:space="preserve">                         Acq. presidi per l'incontinenza</t>
  </si>
  <si>
    <t xml:space="preserve">                         Acq. regolazioni contabili APSS</t>
  </si>
  <si>
    <t xml:space="preserve">                         Acq. prodotti igiene personale</t>
  </si>
  <si>
    <t xml:space="preserve">                         Acq. altri materiali di assistenza</t>
  </si>
  <si>
    <t xml:space="preserve">                    ACQ.BENI E MATERIALI X ATTIV.ALBERGHIERA</t>
  </si>
  <si>
    <t xml:space="preserve">                         Acq. generi alimentari</t>
  </si>
  <si>
    <t xml:space="preserve">                         Acq. detersivi e materiali pulizie</t>
  </si>
  <si>
    <t xml:space="preserve">                         Acq. stoviglie e tovagliato e art.cucina</t>
  </si>
  <si>
    <t xml:space="preserve">                         Acq. biancheria e effetti letterecci</t>
  </si>
  <si>
    <t xml:space="preserve">                         Acq. materiali per l'animazione</t>
  </si>
  <si>
    <t xml:space="preserve">                         Acq. riviste e quotidiani per gli utenti</t>
  </si>
  <si>
    <t xml:space="preserve">                         Acq. materiali per il guardaroba/lavand.</t>
  </si>
  <si>
    <t xml:space="preserve">                    ACQUISTI DIVERSI</t>
  </si>
  <si>
    <t xml:space="preserve">                         Acq. materiali manutenzione varia</t>
  </si>
  <si>
    <t xml:space="preserve">                         Acq. cancelleria</t>
  </si>
  <si>
    <t xml:space="preserve">                         Acq. piante ornamentali</t>
  </si>
  <si>
    <t xml:space="preserve">                         Acquisti diversi</t>
  </si>
  <si>
    <t xml:space="preserve">                         Acq. materiale antinfortunistico</t>
  </si>
  <si>
    <t xml:space="preserve">               VARIAZIONE DELLE RIMANENZE (acquisti)</t>
  </si>
  <si>
    <t xml:space="preserve">                    VARIAZIONI DELLE RIMANENZE CANCELLERIA</t>
  </si>
  <si>
    <t xml:space="preserve">                         Rimanenze iniziali cancelleria</t>
  </si>
  <si>
    <t xml:space="preserve">                         Rimanenze finali cancelleria</t>
  </si>
  <si>
    <t xml:space="preserve">                    VARIAZIONI RIMAN.DETERSIVI E ART.PULIZIE</t>
  </si>
  <si>
    <t xml:space="preserve">                         Rimanenze iniziali detersivi pulizie</t>
  </si>
  <si>
    <t xml:space="preserve">                         Rimanenze finali detersivi pulizie</t>
  </si>
  <si>
    <t xml:space="preserve">                    VARIAZIONE RIMANENZE MATERIALE SANITARIO</t>
  </si>
  <si>
    <t xml:space="preserve">                         Rimanenze iniziali materiale sanitario</t>
  </si>
  <si>
    <t xml:space="preserve">                         Rimanenze finali materiale sanitario</t>
  </si>
  <si>
    <t xml:space="preserve">                    VARIAZIONI RIM. PRESIDI X INCONTINENTI</t>
  </si>
  <si>
    <t xml:space="preserve">                         Rimanenze iniziali presidiXincontinenti</t>
  </si>
  <si>
    <t xml:space="preserve">                         Rimanenze finali presidiXincontinenti</t>
  </si>
  <si>
    <t xml:space="preserve">                    VARIAZIONI RIMANENZE PROD.IGIENE PERSON.</t>
  </si>
  <si>
    <t xml:space="preserve">                         Rimanenze iniziali prod.igiene personale</t>
  </si>
  <si>
    <t xml:space="preserve">                         Rimanenze finali prod. igiene personale</t>
  </si>
  <si>
    <t xml:space="preserve">          SERVIZI</t>
  </si>
  <si>
    <t xml:space="preserve">               PRESTAZIONI SERVIZI ASSIST. ALLA PERSONA</t>
  </si>
  <si>
    <t xml:space="preserve">                    PRESTAZIONI SERVIZI ASSIST. ALLA PERSONA</t>
  </si>
  <si>
    <t xml:space="preserve">                         Servizio medico</t>
  </si>
  <si>
    <t xml:space="preserve">                         Assistenza medico-specialistica</t>
  </si>
  <si>
    <t xml:space="preserve">                         Servizio infermieri in convenzione</t>
  </si>
  <si>
    <t xml:space="preserve">                         Servizio Infermieri in conv. notturno</t>
  </si>
  <si>
    <t xml:space="preserve">                         Servizio parrucchiera</t>
  </si>
  <si>
    <t xml:space="preserve">                         Servizio estetista</t>
  </si>
  <si>
    <t xml:space="preserve">                         Servizio di fisioterapia</t>
  </si>
  <si>
    <t xml:space="preserve">                         Servizio attività motoria</t>
  </si>
  <si>
    <t xml:space="preserve">                         Trasporto Utenti</t>
  </si>
  <si>
    <t xml:space="preserve">                         Oneri ristorazione e attività ricreative</t>
  </si>
  <si>
    <t xml:space="preserve">                         Spese per ticket, esami, visite spec.</t>
  </si>
  <si>
    <t xml:space="preserve">                         Soggiorni estivi degli Ospiti</t>
  </si>
  <si>
    <t xml:space="preserve">               SERVIZI APPALTATI</t>
  </si>
  <si>
    <t xml:space="preserve">                    SERVIZI APPALTATI</t>
  </si>
  <si>
    <t xml:space="preserve">                         Appalto pulizie ordinarie e straord.</t>
  </si>
  <si>
    <t xml:space="preserve">                         Appalto noleggio/lavaggio biancheria</t>
  </si>
  <si>
    <t xml:space="preserve">                         Appalto noleggio/lavaggio divise</t>
  </si>
  <si>
    <t xml:space="preserve">                         App.addetto serv. accoglienza portierato</t>
  </si>
  <si>
    <t xml:space="preserve">                         Appalto predispos. menù pasti domicilio</t>
  </si>
  <si>
    <t xml:space="preserve">                         Appalto gestione lavanderia e guardaroba</t>
  </si>
  <si>
    <t xml:space="preserve">                         Appalto gestione integrativa cucina</t>
  </si>
  <si>
    <t xml:space="preserve">                         Appalto servizio animazione</t>
  </si>
  <si>
    <t xml:space="preserve">                         Appalto servizi amministrativi</t>
  </si>
  <si>
    <t xml:space="preserve">                         Appalto serv. mensa pers. dipendente</t>
  </si>
  <si>
    <t xml:space="preserve">                         Appalto servizi manutenzione</t>
  </si>
  <si>
    <t xml:space="preserve">                         Appalto gestione calore</t>
  </si>
  <si>
    <t xml:space="preserve">               MANUTENZIONI</t>
  </si>
  <si>
    <t xml:space="preserve">                    MANUTENZIONI</t>
  </si>
  <si>
    <t xml:space="preserve">                         Manutenzione fabbricati</t>
  </si>
  <si>
    <t xml:space="preserve">                         Manutenzione giardino e piante</t>
  </si>
  <si>
    <t xml:space="preserve">                         Manutenzione ascensori</t>
  </si>
  <si>
    <t xml:space="preserve">                         Manutenzione estintori</t>
  </si>
  <si>
    <t xml:space="preserve">                         Manutenzione automezzi</t>
  </si>
  <si>
    <t xml:space="preserve">                         Manutenzione attrezzature e impianti</t>
  </si>
  <si>
    <t xml:space="preserve">                         Manutenzione macchine d'ufficio</t>
  </si>
  <si>
    <t xml:space="preserve">                         Manutenzione/gestione vasca terapeutica</t>
  </si>
  <si>
    <t xml:space="preserve">                         Manutenzione mobili ed arredi</t>
  </si>
  <si>
    <t xml:space="preserve">                         Canoni assistenza software e hardware</t>
  </si>
  <si>
    <t xml:space="preserve">               UTENZE</t>
  </si>
  <si>
    <t xml:space="preserve">                    UTENZE</t>
  </si>
  <si>
    <t xml:space="preserve">                         Telefoniche fisso</t>
  </si>
  <si>
    <t xml:space="preserve">                         Telefoniche cellulari</t>
  </si>
  <si>
    <t xml:space="preserve">                         Canone accesso ad internet</t>
  </si>
  <si>
    <t xml:space="preserve">                         Energia elettrica</t>
  </si>
  <si>
    <t xml:space="preserve">                         Gas metano</t>
  </si>
  <si>
    <t xml:space="preserve">                         Acqua</t>
  </si>
  <si>
    <t xml:space="preserve">                         Rifiuti solidi urbani</t>
  </si>
  <si>
    <t xml:space="preserve">                         Servizio smaltimento rifiuti speciali</t>
  </si>
  <si>
    <t xml:space="preserve">               CONSULENZE E COLLABORAZIONI</t>
  </si>
  <si>
    <t xml:space="preserve">                    CONSULENZE</t>
  </si>
  <si>
    <t xml:space="preserve">                         Consulenze mediche</t>
  </si>
  <si>
    <t xml:space="preserve">                         Consulenze tecniche</t>
  </si>
  <si>
    <t xml:space="preserve">                         Consulenze igiene e sicurezza</t>
  </si>
  <si>
    <t xml:space="preserve">                         Consulenze informatiche</t>
  </si>
  <si>
    <t xml:space="preserve">                         Consulenze amministrative e gestionali</t>
  </si>
  <si>
    <t xml:space="preserve">                         Consulenze qualità</t>
  </si>
  <si>
    <t xml:space="preserve">                         Consulenze formazione/docenze</t>
  </si>
  <si>
    <t xml:space="preserve">                         Consulenze docenze attività commerciale</t>
  </si>
  <si>
    <t xml:space="preserve">                         Consulenze legali</t>
  </si>
  <si>
    <t xml:space="preserve">                         Consulenze psicologiche</t>
  </si>
  <si>
    <t xml:space="preserve">                         Consulenze commissioni concorsi/gare</t>
  </si>
  <si>
    <t xml:space="preserve">                    COLLABORAZIONI</t>
  </si>
  <si>
    <t xml:space="preserve">                         Collaborazioni Co.Co.Pro.</t>
  </si>
  <si>
    <t xml:space="preserve">                         Oneri sociali Co.Co.Pro INPS</t>
  </si>
  <si>
    <t xml:space="preserve">                         INAIL collaborazioni Co.Co.Pro.</t>
  </si>
  <si>
    <t xml:space="preserve">                    PRESTAZIONI OCCASIONALI</t>
  </si>
  <si>
    <t xml:space="preserve">                         Prest.occasionali amministrative</t>
  </si>
  <si>
    <t xml:space="preserve">                         Prest.occasionali docenze corsi/seminari</t>
  </si>
  <si>
    <t xml:space="preserve">                         Prest.occasionali guadaroba</t>
  </si>
  <si>
    <t xml:space="preserve">                         Prest.occasionali diverse</t>
  </si>
  <si>
    <t xml:space="preserve">                         Prest. occasionali concorsi/gare</t>
  </si>
  <si>
    <t xml:space="preserve">                         Prest. occasionali informatiche</t>
  </si>
  <si>
    <t xml:space="preserve">                         Oneri sociali lav.occasionale ENPAPI</t>
  </si>
  <si>
    <t xml:space="preserve">               ORGANI ISTITUZIONALI</t>
  </si>
  <si>
    <t xml:space="preserve">                    AMMINISTRATORI</t>
  </si>
  <si>
    <t xml:space="preserve">                         Compensi agli amministratori</t>
  </si>
  <si>
    <t xml:space="preserve">                         Contributi su comp. agli amministratori</t>
  </si>
  <si>
    <t xml:space="preserve">                         Rimborsi spese agli amministratori</t>
  </si>
  <si>
    <t xml:space="preserve">                    REVISORI DEI CONTI</t>
  </si>
  <si>
    <t xml:space="preserve">                         Compensi ai revisori dei conti</t>
  </si>
  <si>
    <t xml:space="preserve">               SERVIZI DIVERSI</t>
  </si>
  <si>
    <t xml:space="preserve">                    SERVIZI DIVERSI</t>
  </si>
  <si>
    <t xml:space="preserve">                         Assicurazioni</t>
  </si>
  <si>
    <t xml:space="preserve">                         Spese di spedizione e trasporto</t>
  </si>
  <si>
    <t xml:space="preserve">                         Altre spese per servizi</t>
  </si>
  <si>
    <t xml:space="preserve">                         Rimborsi spese dipendenti</t>
  </si>
  <si>
    <t xml:space="preserve">          GODIMENTO BENI DI TERZI</t>
  </si>
  <si>
    <t xml:space="preserve">               GODIMENTO BENI DI TERZI</t>
  </si>
  <si>
    <t xml:space="preserve">                    AFFITTI PASSIVI IMMOBILI</t>
  </si>
  <si>
    <t xml:space="preserve">                         Affitti passivi locali</t>
  </si>
  <si>
    <t xml:space="preserve">                    AFFITTI E NOLEGGIO DI BENI MOBILI</t>
  </si>
  <si>
    <t xml:space="preserve">                         Noleggio fotocopiatrice</t>
  </si>
  <si>
    <t xml:space="preserve">          COSTO DEL PERSONALE</t>
  </si>
  <si>
    <t xml:space="preserve">               SALARI E STIPENDI</t>
  </si>
  <si>
    <t xml:space="preserve">                    STIPENDI PERSONALE</t>
  </si>
  <si>
    <t xml:space="preserve">                         Stipendi al personale dipendente</t>
  </si>
  <si>
    <t xml:space="preserve">                         Stipendi al personale gestioni associate</t>
  </si>
  <si>
    <t xml:space="preserve">               ONERI SOCIALI</t>
  </si>
  <si>
    <t xml:space="preserve">                    ONERI SOCIALI PERSONALE DIPENDENTE</t>
  </si>
  <si>
    <t xml:space="preserve">                         Contributi CPDEL</t>
  </si>
  <si>
    <t xml:space="preserve">                         Contributi Fondo credito</t>
  </si>
  <si>
    <t xml:space="preserve">                         Contributi INADEL</t>
  </si>
  <si>
    <t xml:space="preserve">                         Contributi INPS disoccupazione</t>
  </si>
  <si>
    <t xml:space="preserve">                         Contributi INAIL</t>
  </si>
  <si>
    <t xml:space="preserve">                         Contributo di soliderietà INPDAP</t>
  </si>
  <si>
    <t xml:space="preserve">                         Contributi CPS</t>
  </si>
  <si>
    <t xml:space="preserve">                         Contr. previd. pers.gestioni associate</t>
  </si>
  <si>
    <t xml:space="preserve">               TFR</t>
  </si>
  <si>
    <t xml:space="preserve">                    TFR PERSONALE</t>
  </si>
  <si>
    <t xml:space="preserve">                         Accantonamento TFR</t>
  </si>
  <si>
    <t xml:space="preserve">               TRATTAMENTO DI QUIESCENZA E SIMILI</t>
  </si>
  <si>
    <t xml:space="preserve">                    CONTRIBUTI FONDI PENSIONE COMPLEMENTARE</t>
  </si>
  <si>
    <t xml:space="preserve">                         Contributi LABORFONDS</t>
  </si>
  <si>
    <t xml:space="preserve">               ALTRI COSTI DEL PERSONALE</t>
  </si>
  <si>
    <t xml:space="preserve">                    ALTRI COSTI DEL PERSONALE</t>
  </si>
  <si>
    <t xml:space="preserve">                         Altri costi del personale</t>
  </si>
  <si>
    <t xml:space="preserve">          AMMORTAMENTI</t>
  </si>
  <si>
    <t xml:space="preserve">               AMMORTAMENTI</t>
  </si>
  <si>
    <t xml:space="preserve">                    AMM. IMMOBILIZZAZIONI IMMATERIALI</t>
  </si>
  <si>
    <t xml:space="preserve">                         Amm.to manut. straord. beni di terzi</t>
  </si>
  <si>
    <t xml:space="preserve">                         Amm.to software in concessione e in lic.</t>
  </si>
  <si>
    <t xml:space="preserve">                    AMM. IMMOBILIZZAZIONI MATERIALI</t>
  </si>
  <si>
    <t xml:space="preserve">                         Amm.to fabbricati istituzionali</t>
  </si>
  <si>
    <t xml:space="preserve">                         Amm.to impianti generici</t>
  </si>
  <si>
    <t xml:space="preserve">                         Amm.to attrezzatura generica</t>
  </si>
  <si>
    <t xml:space="preserve">                         Amm.to attrezzatura sanitaria</t>
  </si>
  <si>
    <t xml:space="preserve">                         Amm.to attrezzatura tecnica</t>
  </si>
  <si>
    <t xml:space="preserve">                         Amm.to mobili ed arredi</t>
  </si>
  <si>
    <t xml:space="preserve">                         Amm.to macchine ufficio ordinarie</t>
  </si>
  <si>
    <t xml:space="preserve">                         Amm.to autovetture</t>
  </si>
  <si>
    <t xml:space="preserve">                         Amm.to macc. d'uff. elett.digitali</t>
  </si>
  <si>
    <t xml:space="preserve">          ACCANTONAMENTI</t>
  </si>
  <si>
    <t xml:space="preserve">               ACCANTONAMENTI PER RISCHI</t>
  </si>
  <si>
    <t xml:space="preserve">                    ACCANTONAMENTI PER RISCHI</t>
  </si>
  <si>
    <t xml:space="preserve">                         Altri accantonamenti per rischi</t>
  </si>
  <si>
    <t xml:space="preserve">          ONERI DIVERSI DI GESTIONE</t>
  </si>
  <si>
    <t xml:space="preserve">               ONERI DIVERSI DI GESTIONE</t>
  </si>
  <si>
    <t xml:space="preserve">                    IMPOSTE E TASSE</t>
  </si>
  <si>
    <t xml:space="preserve">                         Imposta di bollo</t>
  </si>
  <si>
    <t xml:space="preserve">                         Tasse di circolazione automezzi</t>
  </si>
  <si>
    <t xml:space="preserve">                         Tasse di concessione governativa</t>
  </si>
  <si>
    <t xml:space="preserve">                         Imposte e tasse diverse</t>
  </si>
  <si>
    <t xml:space="preserve">                    ALTRI ONERI</t>
  </si>
  <si>
    <t xml:space="preserve">                         Spese di rappresentanza</t>
  </si>
  <si>
    <t xml:space="preserve">                         Omaggi</t>
  </si>
  <si>
    <t xml:space="preserve">                         Pubblicità</t>
  </si>
  <si>
    <t xml:space="preserve">                         Oneri bancari</t>
  </si>
  <si>
    <t xml:space="preserve">                         Spese postali</t>
  </si>
  <si>
    <t xml:space="preserve">                         Quote adesione associazioni di categoria</t>
  </si>
  <si>
    <t xml:space="preserve">                         Arrotondamenti passivi</t>
  </si>
  <si>
    <t xml:space="preserve">                         Perdite su crediti</t>
  </si>
  <si>
    <t xml:space="preserve">                         Carburanti e lubrificanti</t>
  </si>
  <si>
    <t xml:space="preserve">                         Acq.giornali/riviste/libriXil personale</t>
  </si>
  <si>
    <t xml:space="preserve">                         Oneri di gestione diversi</t>
  </si>
  <si>
    <t xml:space="preserve">                         Sopravv. passive ordinarie</t>
  </si>
  <si>
    <t>DIFFERENZA tra VALORE e COSTI di PRODUZIONE (A-B)</t>
  </si>
  <si>
    <t xml:space="preserve">     C) Proventi e oneri finanziari</t>
  </si>
  <si>
    <t xml:space="preserve">          16)     Altri proventi finanziari</t>
  </si>
  <si>
    <t xml:space="preserve">               PROVENTI FINANZIARI</t>
  </si>
  <si>
    <t xml:space="preserve">                    ALTRI PROVENTI FINANZIARI</t>
  </si>
  <si>
    <t xml:space="preserve">                         Interessi attivi bancari</t>
  </si>
  <si>
    <t xml:space="preserve">                         Altri interessi attivi</t>
  </si>
  <si>
    <t xml:space="preserve">          17)     Interessi e altri oneri finanziari</t>
  </si>
  <si>
    <t xml:space="preserve">               INTERESSI PASSIVI</t>
  </si>
  <si>
    <t xml:space="preserve">                    ALTRI INTERESSI PASSIVI</t>
  </si>
  <si>
    <t xml:space="preserve">                         Interessi di mora</t>
  </si>
  <si>
    <t>TOTALE PROVENTI e ONERI FINANZIARI (15+16-17±17bis)</t>
  </si>
  <si>
    <t xml:space="preserve">     E) Proventi e oneri straordinari</t>
  </si>
  <si>
    <t xml:space="preserve">          20) Proventi</t>
  </si>
  <si>
    <t xml:space="preserve">               PROVENTI STRAORDINARI</t>
  </si>
  <si>
    <t xml:space="preserve">                    SOPRAVVENIENZE ATTIVE</t>
  </si>
  <si>
    <t xml:space="preserve">                         Erogazioni liberali</t>
  </si>
  <si>
    <t xml:space="preserve">                         Sopravvenienze attive straordinarie</t>
  </si>
  <si>
    <t xml:space="preserve">          21) Oneri</t>
  </si>
  <si>
    <t xml:space="preserve">               ONERI STRAORDINARI</t>
  </si>
  <si>
    <t xml:space="preserve">                    SOPRAVVENIENZE PASSIVE</t>
  </si>
  <si>
    <t xml:space="preserve">                         Multe, ammende e sanzioni amministr.</t>
  </si>
  <si>
    <t xml:space="preserve">                         Risarcimento danni a terzi</t>
  </si>
  <si>
    <t xml:space="preserve">                         Sopravv. passive straordinarie</t>
  </si>
  <si>
    <t xml:space="preserve">                         Sopravv. passive straord. (personale)</t>
  </si>
  <si>
    <t xml:space="preserve">                         Erogazioni liberali a favore ricerca sc.</t>
  </si>
  <si>
    <t>TOTALE PARTITE STRAORDINARIE (20-21)</t>
  </si>
  <si>
    <t>RISULTATO PRIMA DELLE IMPOSTE (A-B±C±D±E)</t>
  </si>
  <si>
    <t xml:space="preserve">     Imposte sul reddito</t>
  </si>
  <si>
    <t xml:space="preserve">          IMPOSTE SUL REDDITO</t>
  </si>
  <si>
    <t xml:space="preserve">               IMPOSTE SUL REDDITO</t>
  </si>
  <si>
    <t xml:space="preserve">                    IMPOSTE SUL REDDITO</t>
  </si>
  <si>
    <t xml:space="preserve">                         Imposta IRES</t>
  </si>
  <si>
    <t>UTILE DI ESERCIZIO DEL PERIODO</t>
  </si>
  <si>
    <t>AZIENDA PUBBLICA DI SERVIZI ALLA PERSONA MARGHERITA GRAZIOLI</t>
  </si>
  <si>
    <t>RISULTATO D'ESERCIZIO</t>
  </si>
  <si>
    <t>RICAVI DELLE VENDITE E DELLE PRESTAZIONI</t>
  </si>
  <si>
    <t>RSA - CASA DI SOGGIORNO</t>
  </si>
  <si>
    <t>RETTA SANITARIA</t>
  </si>
  <si>
    <t>RETTA ALBERGHIERA</t>
  </si>
  <si>
    <t>CENTRO SERVIZI</t>
  </si>
  <si>
    <t>CENTRO DIURNO</t>
  </si>
  <si>
    <t>FORNITURA E SOMMINISTRAZIONE ALIMENTI</t>
  </si>
  <si>
    <t>RICAVI DEGLI ALLOGGI PROTETTI</t>
  </si>
  <si>
    <t>Ricavi punto prelievi</t>
  </si>
  <si>
    <t>Ricavi fisioterapia esterni in convenz.</t>
  </si>
  <si>
    <t>Ricavi fisioterapia esterni a pagamento</t>
  </si>
  <si>
    <t>Ricavi prestazioni accessorie</t>
  </si>
  <si>
    <t>QUOTE CONTRIBUTI IN C/CAPITALE</t>
  </si>
  <si>
    <t>CONTRIBUTI IN CONTO ESERCIZIO</t>
  </si>
  <si>
    <t>RIMBORSI SPESE DIPENDENTI</t>
  </si>
  <si>
    <t>RIMBORSI SPESE</t>
  </si>
  <si>
    <t>PLUSVALENZE SU CESSIONI DI BENI</t>
  </si>
  <si>
    <t>RICAVI DIVERSI</t>
  </si>
  <si>
    <t>Affitti attivi locali centro anziani</t>
  </si>
  <si>
    <t>ACQ.BENI E MATERIALI PER L'ASSISTENZA</t>
  </si>
  <si>
    <t>ACQ.BENI E MATERIALI X ATTIV.ALBERGHIERA</t>
  </si>
  <si>
    <t>ACQUISTI DIVERSI</t>
  </si>
  <si>
    <t>VARIAZIONE DELLE RIMANENZE (acquisti)</t>
  </si>
  <si>
    <t>VARIAZIONI RIM. PRESIDI X INCONTINENTI</t>
  </si>
  <si>
    <t>VARIAZIONI RIM. MATERIALE ELETTRICO</t>
  </si>
  <si>
    <t>PRESTAZIONI SERVIZI ASSIST. ALLA PERSONA</t>
  </si>
  <si>
    <t>Servizio medico</t>
  </si>
  <si>
    <t>Assistenza medico-specialistica</t>
  </si>
  <si>
    <t>Servizio infermieri in convenzione</t>
  </si>
  <si>
    <t>Servizio Infermieri in conv. notturno</t>
  </si>
  <si>
    <t>Servizio parrucchiera</t>
  </si>
  <si>
    <t>Servizio estetista</t>
  </si>
  <si>
    <t>Servizio attività motoria</t>
  </si>
  <si>
    <t>Trasporto Utenti</t>
  </si>
  <si>
    <t>Oneri ristorazione e attività ricreative</t>
  </si>
  <si>
    <t>Spese per ticket, esami, visite spec.</t>
  </si>
  <si>
    <t>Appalto pulizie ordinarie e straord.</t>
  </si>
  <si>
    <t>Appalto noleggio/lavaggio biancheria</t>
  </si>
  <si>
    <t>Appalto noleggio/lavaggio divise</t>
  </si>
  <si>
    <t>App.addetto serv. accoglienza portierato</t>
  </si>
  <si>
    <t>Appalto predispos. menù pasti domicilio</t>
  </si>
  <si>
    <t>Appalto gestione lavanderia e guardaroba</t>
  </si>
  <si>
    <t>Appalto gestione integrativa cucina</t>
  </si>
  <si>
    <t>Appalto servizio animazione</t>
  </si>
  <si>
    <t>Appalto servizi amministrativi</t>
  </si>
  <si>
    <t>Appalto serv. mensa pers. dipendente</t>
  </si>
  <si>
    <t>Appalto gestione calore</t>
  </si>
  <si>
    <t>Manutenzione fabbricati</t>
  </si>
  <si>
    <t>Manutenzione giardino e piante</t>
  </si>
  <si>
    <t>Manutenzione ascensori</t>
  </si>
  <si>
    <t>Manutenzione estintori</t>
  </si>
  <si>
    <t>Manutenzione automezzi</t>
  </si>
  <si>
    <t>Manutenzione attrezzature e impianti</t>
  </si>
  <si>
    <t>Manutenzione impianto elettrico</t>
  </si>
  <si>
    <t>Manutenzione macchine d'ufficio</t>
  </si>
  <si>
    <t>Manutenzione/gestione vasca terapeutica</t>
  </si>
  <si>
    <t>Canoni assistenza software e hardware</t>
  </si>
  <si>
    <t>Telefoniche fisso</t>
  </si>
  <si>
    <t>Telefoniche cellulari</t>
  </si>
  <si>
    <t>Canone accesso ad internet</t>
  </si>
  <si>
    <t>Energia elettrica</t>
  </si>
  <si>
    <t>Gas metano</t>
  </si>
  <si>
    <t>Acqua</t>
  </si>
  <si>
    <t>Rifiuti solidi urbani</t>
  </si>
  <si>
    <t>Servizio smaltimento rifiuti speciali</t>
  </si>
  <si>
    <t>CONSULENZE</t>
  </si>
  <si>
    <t>COLLABORAZIONI</t>
  </si>
  <si>
    <t>PRESTAZIONI OCCASIONALI</t>
  </si>
  <si>
    <t>AMMINISTRATORI</t>
  </si>
  <si>
    <t>REVISORI DEI CONTI</t>
  </si>
  <si>
    <t>Assicurazioni</t>
  </si>
  <si>
    <t>Altre spese per servizi</t>
  </si>
  <si>
    <t>Rimborsi spese dipendenti</t>
  </si>
  <si>
    <t>Costi amministrativi agenzie interinali</t>
  </si>
  <si>
    <t>Servizio fattorino</t>
  </si>
  <si>
    <t>AFFITTI PASSIVI IMMOBILI</t>
  </si>
  <si>
    <t>AFFITTI E NOLEGGIO DI BENI MOBILI</t>
  </si>
  <si>
    <t>COSTO DEL PERSONALE</t>
  </si>
  <si>
    <t>STIPENDI PERSONALE</t>
  </si>
  <si>
    <t>ONERI SOCIALI PERSONALE DIPENDENTE</t>
  </si>
  <si>
    <t>TFR</t>
  </si>
  <si>
    <t>TFR PERSONALE</t>
  </si>
  <si>
    <t>CONTRIBUTI FONDI PENSIONE COMPLEMENTARE</t>
  </si>
  <si>
    <t>ALTRI COSTI DEL PERSONALE</t>
  </si>
  <si>
    <t>Rimborso costo calzature</t>
  </si>
  <si>
    <t>Bonus Covid 19</t>
  </si>
  <si>
    <t>Altri costi del personale</t>
  </si>
  <si>
    <t>AMM. IMMOBILIZZAZIONI IMMATERIALI</t>
  </si>
  <si>
    <t>AMM. IMMOBILIZZAZIONI MATERIALI</t>
  </si>
  <si>
    <t>Acc.to rischi costo personale</t>
  </si>
  <si>
    <t>IMPOSTE E TASSE</t>
  </si>
  <si>
    <t>ALTRI ONERI</t>
  </si>
  <si>
    <t>DIFFERENZA TRA VALORE E COSTI DI PRODUZIONE (A - B)</t>
  </si>
  <si>
    <t>PROVENTI ED ONERI FINANZIARI</t>
  </si>
  <si>
    <t>ALTRI PROVENTI FINANZIARI</t>
  </si>
  <si>
    <t>ALTRI INTERESSI PASSIVI</t>
  </si>
  <si>
    <t>Imposta IRES</t>
  </si>
  <si>
    <t>PERDITA DI ESERCIZIO</t>
  </si>
  <si>
    <t>A.P.S.P. MARGHERITA GRAZIOLI  -  TRENTO (TN)</t>
  </si>
  <si>
    <t>Bilancio dal 01/01/2021 al 31/12/2021</t>
  </si>
  <si>
    <t>Attività: Attività istituzionale</t>
  </si>
  <si>
    <t>Sezione</t>
  </si>
  <si>
    <t>Struttura Conto</t>
  </si>
  <si>
    <t>Codice Conto</t>
  </si>
  <si>
    <t>Livello</t>
  </si>
  <si>
    <t>Foglia</t>
  </si>
  <si>
    <t xml:space="preserve">Saldo Apertura </t>
  </si>
  <si>
    <t>Tot.Dare (2021)</t>
  </si>
  <si>
    <t>Tot.Avere (2021)</t>
  </si>
  <si>
    <t>SALDO (2021)</t>
  </si>
  <si>
    <t>0001</t>
  </si>
  <si>
    <t>1</t>
  </si>
  <si>
    <t>NO</t>
  </si>
  <si>
    <t>ATTIVITA'</t>
  </si>
  <si>
    <t>0001.0001</t>
  </si>
  <si>
    <t>IMMOBILIZZAZIONI</t>
  </si>
  <si>
    <t>0001.0001.0001</t>
  </si>
  <si>
    <t>IMMOBILIZZAZIONI IMMATERIALI</t>
  </si>
  <si>
    <t>0001.0001.0001.0040</t>
  </si>
  <si>
    <t>40</t>
  </si>
  <si>
    <t>COSTI DI CONCESSIONI E LICENZE</t>
  </si>
  <si>
    <t>0001.0001.0001.0040.0010</t>
  </si>
  <si>
    <t>10</t>
  </si>
  <si>
    <t>COSTO DI LICENZE E PROGRAMMI</t>
  </si>
  <si>
    <t>0001.0001.0001.0040.0010.0010</t>
  </si>
  <si>
    <t>SI</t>
  </si>
  <si>
    <t>Costi software in concessione e licenza</t>
  </si>
  <si>
    <t>0001.0001.0001.0070</t>
  </si>
  <si>
    <t>70</t>
  </si>
  <si>
    <t>ALTRE IMMOBILIZZAZIONI IMMATERIALI</t>
  </si>
  <si>
    <t>0001.0001.0001.0070.0010</t>
  </si>
  <si>
    <t>MANUTENZIONI STR. SU BENI DI TERZI</t>
  </si>
  <si>
    <t>0001.0001.0001.0070.0010.0010</t>
  </si>
  <si>
    <t>Manut. straord. su beni di terzi</t>
  </si>
  <si>
    <t>0001.0001.0002</t>
  </si>
  <si>
    <t>2</t>
  </si>
  <si>
    <t>IMMOBILIZZAZIONI MATERIALI</t>
  </si>
  <si>
    <t>0001.0001.0002.0010</t>
  </si>
  <si>
    <t>TERRENI E FABBRICATI</t>
  </si>
  <si>
    <t>0001.0001.0002.0010.0020</t>
  </si>
  <si>
    <t>20</t>
  </si>
  <si>
    <t>FABBRICATI</t>
  </si>
  <si>
    <t>0001.0001.0002.0010.0020.0010</t>
  </si>
  <si>
    <t>Fabbricati istituzionali (lordo)</t>
  </si>
  <si>
    <t>0001.0001.0002.0010.0020.0020</t>
  </si>
  <si>
    <t>Fondo ammort. fabbricati istituzionali</t>
  </si>
  <si>
    <t>0001.0001.0002.0020</t>
  </si>
  <si>
    <t>IMPIANTI E MACCHINARI</t>
  </si>
  <si>
    <t>0001.0001.0002.0020.0010</t>
  </si>
  <si>
    <t>IMPIANTI</t>
  </si>
  <si>
    <t>0001.0001.0002.0020.0010.0010</t>
  </si>
  <si>
    <t>Impianti generici (lordo)</t>
  </si>
  <si>
    <t>0001.0001.0002.0020.0010.0020</t>
  </si>
  <si>
    <t>Fondo amm. impianti generici</t>
  </si>
  <si>
    <t>0001.0001.0002.0020.0020</t>
  </si>
  <si>
    <t>MACCHINARI</t>
  </si>
  <si>
    <t>0001.0001.0002.0020.0020.0010</t>
  </si>
  <si>
    <t>Macchinari specifici (lordo)</t>
  </si>
  <si>
    <t>0001.0001.0002.0020.0020.0020</t>
  </si>
  <si>
    <t>Fondo amm. macchinari specifici</t>
  </si>
  <si>
    <t>0001.0001.0002.0030</t>
  </si>
  <si>
    <t>30</t>
  </si>
  <si>
    <t>ATTREZZATURE DIVERSE</t>
  </si>
  <si>
    <t>0001.0001.0002.0030.0010</t>
  </si>
  <si>
    <t>ATTREZZATURA GENERICA</t>
  </si>
  <si>
    <t>0001.0001.0002.0030.0010.0010</t>
  </si>
  <si>
    <t>Attrezzatura generica (lordo)</t>
  </si>
  <si>
    <t>0001.0001.0002.0030.0010.0020</t>
  </si>
  <si>
    <t>Fondo  amm. attrezzatura generica</t>
  </si>
  <si>
    <t>0001.0001.0002.0030.0020</t>
  </si>
  <si>
    <t>ATTREZZATURE SANITARIE</t>
  </si>
  <si>
    <t>0001.0001.0002.0030.0020.0010</t>
  </si>
  <si>
    <t>Attrezzatura sanitaria (lordo)</t>
  </si>
  <si>
    <t>0001.0001.0002.0030.0020.0020</t>
  </si>
  <si>
    <t>Fondo amm. attrezzatura sanitaria</t>
  </si>
  <si>
    <t>0001.0001.0002.0030.0030</t>
  </si>
  <si>
    <t>ATTREZZATURA TECNICA</t>
  </si>
  <si>
    <t>0001.0001.0002.0030.0030.0010</t>
  </si>
  <si>
    <t>Attrezzatura tecnica (lordo)</t>
  </si>
  <si>
    <t>0001.0001.0002.0030.0030.0020</t>
  </si>
  <si>
    <t>Fondo amm. attrezzatura tecnica</t>
  </si>
  <si>
    <t>0001.0001.0002.0030.0040</t>
  </si>
  <si>
    <t>ATTREZZATURE BIANCHERIA</t>
  </si>
  <si>
    <t>0001.0001.0002.0030.0040.0010</t>
  </si>
  <si>
    <t>Attrezzatura biancheria (lordo)</t>
  </si>
  <si>
    <t>0001.0001.0002.0030.0040.0020</t>
  </si>
  <si>
    <t>Fondo amm. attrezzatura biancheria</t>
  </si>
  <si>
    <t>0001.0001.0002.0040</t>
  </si>
  <si>
    <t>MOBILI E MACCHINE D'UFFICIO</t>
  </si>
  <si>
    <t>0001.0001.0002.0040.0010</t>
  </si>
  <si>
    <t>MOBILI ED ARREDI</t>
  </si>
  <si>
    <t>0001.0001.0002.0040.0010.0010</t>
  </si>
  <si>
    <t>Mobili ed arredi (lordo)</t>
  </si>
  <si>
    <t>0001.0001.0002.0040.0010.0020</t>
  </si>
  <si>
    <t>Fondo amm. mobili ed arredi</t>
  </si>
  <si>
    <t>0001.0001.0002.0040.0020</t>
  </si>
  <si>
    <t>MACCHINE D'UFFICIO</t>
  </si>
  <si>
    <t>0001.0001.0002.0040.0020.0010</t>
  </si>
  <si>
    <t>Macchine d'ufficio ordinarie (lordo)</t>
  </si>
  <si>
    <t>0001.0001.0002.0040.0020.0020</t>
  </si>
  <si>
    <t>Fondo amm. macchine d'ufficio ordinarie</t>
  </si>
  <si>
    <t>0001.0001.0002.0040.0020.0030</t>
  </si>
  <si>
    <t>Macchine d'ufficio elettroniche digitali</t>
  </si>
  <si>
    <t>0001.0001.0002.0040.0020.0040</t>
  </si>
  <si>
    <t>Fondo amm. macch. d'ufficio elettr.digit</t>
  </si>
  <si>
    <t>0001.0001.0002.0050</t>
  </si>
  <si>
    <t>50</t>
  </si>
  <si>
    <t>ALTRI BENI MATERIALI</t>
  </si>
  <si>
    <t>0001.0001.0002.0050.0010</t>
  </si>
  <si>
    <t>AUTOMEZZI</t>
  </si>
  <si>
    <t>0001.0001.0002.0050.0010.0010</t>
  </si>
  <si>
    <t>Automezzi e veicoli da trasporto (lordo)</t>
  </si>
  <si>
    <t>0001.0001.0002.0050.0010.0020</t>
  </si>
  <si>
    <t>Fondo amm.automezzi e veicoli da trasp.</t>
  </si>
  <si>
    <t>0001.0001.0002.0050.0020</t>
  </si>
  <si>
    <t>AUTOVETTURE</t>
  </si>
  <si>
    <t>0001.0001.0002.0050.0020.0010</t>
  </si>
  <si>
    <t>Autovetture (lordo)</t>
  </si>
  <si>
    <t>0001.0001.0002.0050.0020.0020</t>
  </si>
  <si>
    <t>Fondo amm.autovetture</t>
  </si>
  <si>
    <t>0001.0001.0002.0060</t>
  </si>
  <si>
    <t>60</t>
  </si>
  <si>
    <t>IMMOB. MATERIALI IN CORSO E ACCONTI</t>
  </si>
  <si>
    <t>0001.0001.0002.0060.0010</t>
  </si>
  <si>
    <t>Immobilizzazioni materiali in corso</t>
  </si>
  <si>
    <t>0001.0001.0003</t>
  </si>
  <si>
    <t>3</t>
  </si>
  <si>
    <t>IMMOBILIZZAZIONI FINANZIARIE</t>
  </si>
  <si>
    <t>0001.0001.0003.0010</t>
  </si>
  <si>
    <t>PARTECIPAZIONI</t>
  </si>
  <si>
    <t>0001.0001.0003.0010.0010</t>
  </si>
  <si>
    <t>ALTRE IMPRESE</t>
  </si>
  <si>
    <t>0001.0001.0003.0010.0010.0010</t>
  </si>
  <si>
    <t>Partecipazione UPIPA</t>
  </si>
  <si>
    <t>0001.0001.0003.0010.0030</t>
  </si>
  <si>
    <t>CREDITI IMMOBILIZZATI</t>
  </si>
  <si>
    <t>0001.0001.0003.0010.0030.0010</t>
  </si>
  <si>
    <t>Cauzioni versate a terzi</t>
  </si>
  <si>
    <t>0001.0001.0003.0010.0030.0020</t>
  </si>
  <si>
    <t>Crediti v/INPDAP per anticipi TFR</t>
  </si>
  <si>
    <t>0001.0001.0003.0010.0030.0040</t>
  </si>
  <si>
    <t>Credito v/dip.IPS&gt;TFR imp.sost.riv. TFR</t>
  </si>
  <si>
    <t>0001.0001.0003.0010.0030.0050</t>
  </si>
  <si>
    <t>Credito v/dip.IPS&gt;TFR acc. 18% Laborfond</t>
  </si>
  <si>
    <t>0001.0002</t>
  </si>
  <si>
    <t>ATTIVO CIRCOLANTE</t>
  </si>
  <si>
    <t>0001.0002.0001</t>
  </si>
  <si>
    <t>RIMANENZE</t>
  </si>
  <si>
    <t>0001.0002.0001.0010</t>
  </si>
  <si>
    <t>MATERIE PRIME SUSSIDIARIE DI CONSUMO</t>
  </si>
  <si>
    <t>0001.0002.0001.0010.0010</t>
  </si>
  <si>
    <t>MATERIE PRIME</t>
  </si>
  <si>
    <t>0001.0002.0001.0010.0010.0060</t>
  </si>
  <si>
    <t>Scorte presidi per incontinenti</t>
  </si>
  <si>
    <t>0001.0002.0001.0010.0010.0090</t>
  </si>
  <si>
    <t>90</t>
  </si>
  <si>
    <t>Scorte materiale elettrico</t>
  </si>
  <si>
    <t>0001.0002.0002</t>
  </si>
  <si>
    <t>CREDITI</t>
  </si>
  <si>
    <t>0001.0002.0002.0010</t>
  </si>
  <si>
    <t>CREDITI VERSO CLIENTI NETTI</t>
  </si>
  <si>
    <t>0001.0002.0002.0010.0010</t>
  </si>
  <si>
    <t>CREDITI VERSO UTENTI RSA</t>
  </si>
  <si>
    <t>0001.0002.0002.0010.0010.C.</t>
  </si>
  <si>
    <t>Totalizzazione Clienti</t>
  </si>
  <si>
    <t>0001.0002.0002.0010.0015</t>
  </si>
  <si>
    <t>15</t>
  </si>
  <si>
    <t>CREDITI VERSO UTENTI ALLOGGI PROTETTI</t>
  </si>
  <si>
    <t>0001.0002.0002.0010.0015.C.</t>
  </si>
  <si>
    <t>0001.0002.0002.0010.0018</t>
  </si>
  <si>
    <t>18</t>
  </si>
  <si>
    <t>CREDITI VERSO UTENTI ESTERNI</t>
  </si>
  <si>
    <t>0001.0002.0002.0010.0018.C.</t>
  </si>
  <si>
    <t>0001.0002.0002.0010.0020</t>
  </si>
  <si>
    <t>CREDITI VERSO ENTI</t>
  </si>
  <si>
    <t>0001.0002.0002.0010.0020.C.</t>
  </si>
  <si>
    <t>0001.0002.0002.0010.0030</t>
  </si>
  <si>
    <t>CREDITI VERSO ALTRI</t>
  </si>
  <si>
    <t>0001.0002.0002.0010.0030.C.</t>
  </si>
  <si>
    <t>0001.0002.0002.0010.0040</t>
  </si>
  <si>
    <t>ALTRI CREDITI GESTIONALI</t>
  </si>
  <si>
    <t>0001.0002.0002.0010.0040.0010</t>
  </si>
  <si>
    <t>Crediti v/PAT per rimborsi</t>
  </si>
  <si>
    <t>0001.0002.0002.0010.0040.0020</t>
  </si>
  <si>
    <t>Clienti c/fatture da emettere</t>
  </si>
  <si>
    <t>0001.0002.0002.0020</t>
  </si>
  <si>
    <t>CREDITI DIVERSI</t>
  </si>
  <si>
    <t>0001.0002.0002.0020.0010</t>
  </si>
  <si>
    <t>Crediti v/PAT per contributi</t>
  </si>
  <si>
    <t>0001.0002.0002.0020.0035</t>
  </si>
  <si>
    <t>35</t>
  </si>
  <si>
    <t>Crediti v/dipendenti(stipendi da recup.)</t>
  </si>
  <si>
    <t>0001.0002.0002.0020.0050</t>
  </si>
  <si>
    <t>Note di accredito da ricevere</t>
  </si>
  <si>
    <t>0001.0002.0002.0020.0080</t>
  </si>
  <si>
    <t>80</t>
  </si>
  <si>
    <t>Costi futuri</t>
  </si>
  <si>
    <t>0001.0002.0002.0020.0085</t>
  </si>
  <si>
    <t>85</t>
  </si>
  <si>
    <t>Ricavi passati</t>
  </si>
  <si>
    <t>0001.0002.0002.0020.0090</t>
  </si>
  <si>
    <t>Crediti diversi</t>
  </si>
  <si>
    <t>0001.0002.0002.0020.0100</t>
  </si>
  <si>
    <t>100</t>
  </si>
  <si>
    <t>Crediti v/Enti per personale distaccato</t>
  </si>
  <si>
    <t>0001.0002.0002.0020.C.</t>
  </si>
  <si>
    <t>0001.0002.0002.0030</t>
  </si>
  <si>
    <t>CREDITI V/ENTI PREVIDENZIALI E ASSIST.LI</t>
  </si>
  <si>
    <t>0001.0002.0002.0030.0010</t>
  </si>
  <si>
    <t>Credito v/INAIL</t>
  </si>
  <si>
    <t>0001.0002.0002.0030.0020</t>
  </si>
  <si>
    <t>Credito v/INPS</t>
  </si>
  <si>
    <t>0001.0002.0002.0030.0030</t>
  </si>
  <si>
    <t>Credito v/INPDAP esigibili entro 12 mesi</t>
  </si>
  <si>
    <t>0001.0002.0002.0030.0035</t>
  </si>
  <si>
    <t>Credito v/INPDAP esigibili oltre 12 mesi</t>
  </si>
  <si>
    <t>0001.0002.0004</t>
  </si>
  <si>
    <t>4</t>
  </si>
  <si>
    <t>DISPONIBILITA' LIQUIDE</t>
  </si>
  <si>
    <t>0001.0002.0004.0010</t>
  </si>
  <si>
    <t>0001.0002.0004.0010.0010</t>
  </si>
  <si>
    <t>DEPOSITI BANCARI E POSTALI</t>
  </si>
  <si>
    <t>0001.0002.0004.0010.0010.0030</t>
  </si>
  <si>
    <t>Conto del Tesoriere</t>
  </si>
  <si>
    <t>0001.0002.0004.0010.0020</t>
  </si>
  <si>
    <t>DENARO E VALORI IN CASSA</t>
  </si>
  <si>
    <t>0001.0002.0004.0010.0020.0090</t>
  </si>
  <si>
    <t>Valori bollati RSA</t>
  </si>
  <si>
    <t>0001.0003</t>
  </si>
  <si>
    <t>RATEI E RISCONTI ATTIVI</t>
  </si>
  <si>
    <t>0001.0003.0001</t>
  </si>
  <si>
    <t>0001.0003.0001.0010</t>
  </si>
  <si>
    <t>0001.0003.0001.0010.0020</t>
  </si>
  <si>
    <t>RISCONTI ATTIVI</t>
  </si>
  <si>
    <t>0001.0003.0001.0010.0020.0020</t>
  </si>
  <si>
    <t>Risconti attivi diversi</t>
  </si>
  <si>
    <t>0002</t>
  </si>
  <si>
    <t>PASSIVITA'</t>
  </si>
  <si>
    <t>0002.0001</t>
  </si>
  <si>
    <t>CAPITALE DI DOTAZIONE</t>
  </si>
  <si>
    <t>0002.0001.0001</t>
  </si>
  <si>
    <t>PATRIMONIO NETTO</t>
  </si>
  <si>
    <t>0002.0001.0001.0010</t>
  </si>
  <si>
    <t>PATRIMONIO E RISERVE</t>
  </si>
  <si>
    <t>0002.0001.0001.0010.0010</t>
  </si>
  <si>
    <t>0002.0001.0001.0010.0040</t>
  </si>
  <si>
    <t>RISULTATI PORTATI A NUOVO</t>
  </si>
  <si>
    <t>0002.0001.0001.0010.0040.0010</t>
  </si>
  <si>
    <t>Utili esercizi precedenti</t>
  </si>
  <si>
    <t>0002.0001.0001.0010.0040.0020</t>
  </si>
  <si>
    <t>Perdite esercizi precedenti</t>
  </si>
  <si>
    <t>0002.0002</t>
  </si>
  <si>
    <t>CAPITALE DI TERZI</t>
  </si>
  <si>
    <t>0002.0002.0001</t>
  </si>
  <si>
    <t>FONDI PER RISCHI ED ONERI</t>
  </si>
  <si>
    <t>0002.0002.0001.0010</t>
  </si>
  <si>
    <t>0002.0002.0001.0010.0010</t>
  </si>
  <si>
    <t>FONDI PER ONERI DIFFERITI</t>
  </si>
  <si>
    <t>0002.0002.0001.0010.0010.0050</t>
  </si>
  <si>
    <t>Fondo oneri futuri</t>
  </si>
  <si>
    <t>0002.0002.0002</t>
  </si>
  <si>
    <t>TRATTAMENTO DI FINE RAPPORTO</t>
  </si>
  <si>
    <t>0002.0002.0002.0010</t>
  </si>
  <si>
    <t>0002.0002.0002.0010.0010</t>
  </si>
  <si>
    <t>TFR LAVORO SUBORDINATO NETTO AZIENDA</t>
  </si>
  <si>
    <t>0002.0002.0002.0010.0010.0010</t>
  </si>
  <si>
    <t>Fondo TFR lavoro subordinato LORDO (+)</t>
  </si>
  <si>
    <t>0002.0002.0002.0010.0010.0020</t>
  </si>
  <si>
    <t>Fondo TFR lavoro subordinato ANTICIPI(-)</t>
  </si>
  <si>
    <t>0002.0002.0003</t>
  </si>
  <si>
    <t>DEBITI</t>
  </si>
  <si>
    <t>0002.0002.0003.0020</t>
  </si>
  <si>
    <t>ACCONTI E CAUZIONI</t>
  </si>
  <si>
    <t>0002.0002.0003.0020.0010</t>
  </si>
  <si>
    <t>ACCONTI</t>
  </si>
  <si>
    <t>0002.0002.0003.0020.0010.0020</t>
  </si>
  <si>
    <t>Clienti ospiti c/anticipi</t>
  </si>
  <si>
    <t>0002.0002.0003.0020.0020</t>
  </si>
  <si>
    <t>CAUZIONI RICEVUTE</t>
  </si>
  <si>
    <t>0002.0002.0003.0020.0020.0010</t>
  </si>
  <si>
    <t>Debiti x cauzioni ricevute da ospiti</t>
  </si>
  <si>
    <t>0002.0002.0003.0020.0020.0020</t>
  </si>
  <si>
    <t>Debiti x cauzioni ricevute da inquilini</t>
  </si>
  <si>
    <t>0002.0002.0003.0020.0020.0030</t>
  </si>
  <si>
    <t>Depositi cauzionali da fornitori</t>
  </si>
  <si>
    <t>0002.0002.0003.0030</t>
  </si>
  <si>
    <t>DEBITI VERSO FORNITORI</t>
  </si>
  <si>
    <t>0002.0002.0003.0030.0010</t>
  </si>
  <si>
    <t>0002.0002.0003.0030.0010.F.</t>
  </si>
  <si>
    <t>Totalizzazione Fornitori</t>
  </si>
  <si>
    <t>0002.0002.0003.0030.0020</t>
  </si>
  <si>
    <t>DEBITI V/FORNITORI X FATT. DA RICEVERE</t>
  </si>
  <si>
    <t>0002.0002.0003.0030.0020.0010</t>
  </si>
  <si>
    <t>Fornitori c/fatture da ricevere</t>
  </si>
  <si>
    <t>0002.0002.0003.0040</t>
  </si>
  <si>
    <t>DEBITI DIVERSI</t>
  </si>
  <si>
    <t>0002.0002.0003.0040.0010</t>
  </si>
  <si>
    <t>ERARIO C/IVA</t>
  </si>
  <si>
    <t>0002.0002.0003.0040.0010.0030</t>
  </si>
  <si>
    <t>Erario c/IVA</t>
  </si>
  <si>
    <t>0002.0002.0003.0040.0010.0050</t>
  </si>
  <si>
    <t>IVA a debito SPLIT PAYMENT</t>
  </si>
  <si>
    <t>0002.0002.0003.0040.0020</t>
  </si>
  <si>
    <t>ALTRI DEBITI TRIBUTARI</t>
  </si>
  <si>
    <t>0002.0002.0003.0040.0020.0010</t>
  </si>
  <si>
    <t>Erario c/ritenute dipendenti</t>
  </si>
  <si>
    <t>0002.0002.0003.0040.0020.0030</t>
  </si>
  <si>
    <t>Erario c/ritenute autonomi</t>
  </si>
  <si>
    <t>0002.0002.0003.0040.0020.0050</t>
  </si>
  <si>
    <t>Erario c/addizionale regionale</t>
  </si>
  <si>
    <t>0002.0002.0003.0040.0020.0070</t>
  </si>
  <si>
    <t>Debiti per imposte</t>
  </si>
  <si>
    <t>0002.0002.0003.0040.0030</t>
  </si>
  <si>
    <t>DEBITI VERSO ENTI PREVIDENZIALI E ASSIST</t>
  </si>
  <si>
    <t>0002.0002.0003.0040.0030.0010</t>
  </si>
  <si>
    <t>Debiti v/INPS</t>
  </si>
  <si>
    <t>0002.0002.0003.0040.0030.0020</t>
  </si>
  <si>
    <t>Debiti v/INAIL</t>
  </si>
  <si>
    <t>0002.0002.0003.0040.0030.0030</t>
  </si>
  <si>
    <t>Debiti v/INPDAP (CPDEL)</t>
  </si>
  <si>
    <t>0002.0002.0003.0040.0030.0040</t>
  </si>
  <si>
    <t>Debiti v/INPDAP (Fondo Credito)</t>
  </si>
  <si>
    <t>0002.0002.0003.0040.0030.0050</t>
  </si>
  <si>
    <t>Debiti v/INPDAP (INADEL)</t>
  </si>
  <si>
    <t>0002.0002.0003.0040.0030.0060</t>
  </si>
  <si>
    <t>Debiti v/INPDAP (Contr. solidarietà)</t>
  </si>
  <si>
    <t>0002.0002.0003.0040.0030.0080</t>
  </si>
  <si>
    <t>Debiti v/Laborfonds</t>
  </si>
  <si>
    <t>0002.0002.0003.0040.0030.0100</t>
  </si>
  <si>
    <t>Debiti v/SANIFONDS</t>
  </si>
  <si>
    <t>0002.0002.0003.0040.0040</t>
  </si>
  <si>
    <t>DEBITI VERSO DIPENDENTI E COLLABORATORI</t>
  </si>
  <si>
    <t>0002.0002.0003.0040.0040.0010</t>
  </si>
  <si>
    <t>Personale c/retribuzioni</t>
  </si>
  <si>
    <t>0002.0002.0003.0040.0040.0060</t>
  </si>
  <si>
    <t>Personale c/rimborsi spese</t>
  </si>
  <si>
    <t>0002.0002.0003.0040.0040.0090</t>
  </si>
  <si>
    <t>Amministratori e revisori c/compensi</t>
  </si>
  <si>
    <t>0002.0002.0003.0040.0050</t>
  </si>
  <si>
    <t>ALTRI DEBITI</t>
  </si>
  <si>
    <t>0002.0002.0003.0040.0050.0010</t>
  </si>
  <si>
    <t>Debiti v/sindacato CGIL</t>
  </si>
  <si>
    <t>0002.0002.0003.0040.0050.0020</t>
  </si>
  <si>
    <t>Debiti v/sindacato CISL</t>
  </si>
  <si>
    <t>0002.0002.0003.0040.0050.0030</t>
  </si>
  <si>
    <t>Debiti v/sindacato UIL</t>
  </si>
  <si>
    <t>0002.0002.0003.0040.0050.0040</t>
  </si>
  <si>
    <t>Debiti v/sindacato Fenalt</t>
  </si>
  <si>
    <t>0002.0002.0003.0040.0050.0050</t>
  </si>
  <si>
    <t>Debiti v/sindacato Nursing up</t>
  </si>
  <si>
    <t>0002.0002.0003.0040.0050.0055</t>
  </si>
  <si>
    <t>55</t>
  </si>
  <si>
    <t>Debiti v/sindacato USB</t>
  </si>
  <si>
    <t>0002.0002.0003.0040.0050.0060</t>
  </si>
  <si>
    <t>Debiti per cessione Stipendi</t>
  </si>
  <si>
    <t>0002.0002.0003.0040.0050.0080</t>
  </si>
  <si>
    <t>Note di accredito da emettere</t>
  </si>
  <si>
    <t>0002.0002.0003.0040.0050.0110</t>
  </si>
  <si>
    <t>110</t>
  </si>
  <si>
    <t>Ricavi futuri</t>
  </si>
  <si>
    <t>0002.0002.0003.0040.0050.0120</t>
  </si>
  <si>
    <t>120</t>
  </si>
  <si>
    <t>Debiti v/Comune di Trento</t>
  </si>
  <si>
    <t>0002.0002.0003.0040.0050.0140</t>
  </si>
  <si>
    <t>140</t>
  </si>
  <si>
    <t>Debiti v/ospiti</t>
  </si>
  <si>
    <t>0002.0002.0003.0040.0050.0150</t>
  </si>
  <si>
    <t>150</t>
  </si>
  <si>
    <t>Debiti v/P.A.T.</t>
  </si>
  <si>
    <t>0002.0002.0003.0040.0050.0160</t>
  </si>
  <si>
    <t>160</t>
  </si>
  <si>
    <t>Altri debiti</t>
  </si>
  <si>
    <t>0002.0002.0003.0040.0050.0170</t>
  </si>
  <si>
    <t>170</t>
  </si>
  <si>
    <t>Debiti v/utenti oltre 12 mesi</t>
  </si>
  <si>
    <t>0002.0002.0003.0040.0050.0180</t>
  </si>
  <si>
    <t>180</t>
  </si>
  <si>
    <t>Altri debiti anagrafiche</t>
  </si>
  <si>
    <t>0002.0003</t>
  </si>
  <si>
    <t>RATEI E RISCONTI PASSIVI</t>
  </si>
  <si>
    <t>0002.0003.0001</t>
  </si>
  <si>
    <t>0002.0003.0001.0010</t>
  </si>
  <si>
    <t>0002.0003.0001.0010.0020</t>
  </si>
  <si>
    <t>RISCONTI PASSIVI</t>
  </si>
  <si>
    <t>0002.0003.0001.0010.0020.0025</t>
  </si>
  <si>
    <t>25</t>
  </si>
  <si>
    <t>Risconti pass.su contrib.costo personale</t>
  </si>
  <si>
    <t>0002.0003.0001.0010.0020.0030</t>
  </si>
  <si>
    <t>Risconti passivi diversi</t>
  </si>
  <si>
    <t>0003</t>
  </si>
  <si>
    <t>0003.0001</t>
  </si>
  <si>
    <t>0003.0001.0001</t>
  </si>
  <si>
    <t>0003.0001.0001.0010</t>
  </si>
  <si>
    <t>0003.0001.0001.0010.0010</t>
  </si>
  <si>
    <t>0003.0001.0001.0010.0010.0010</t>
  </si>
  <si>
    <t>Tariffa sanitaria PAT</t>
  </si>
  <si>
    <t>0003.0001.0001.0010.0010.0030</t>
  </si>
  <si>
    <t>Ricavi fornitura farmaci, ecc.(dir.san.)</t>
  </si>
  <si>
    <t>0003.0001.0001.0010.0010.0050</t>
  </si>
  <si>
    <t>Rimb. quota medicina di base (capitaria)</t>
  </si>
  <si>
    <t>0003.0001.0001.0010.0020</t>
  </si>
  <si>
    <t>0003.0001.0001.0010.0020.0010</t>
  </si>
  <si>
    <t>Retta residenziale RSA</t>
  </si>
  <si>
    <t>0003.0001.0001.0010.0020.0011</t>
  </si>
  <si>
    <t>11</t>
  </si>
  <si>
    <t>Retta posti a pagamento</t>
  </si>
  <si>
    <t>0003.0001.0001.0020</t>
  </si>
  <si>
    <t>0003.0001.0001.0020.0010</t>
  </si>
  <si>
    <t>0003.0001.0001.0020.0010.0010</t>
  </si>
  <si>
    <t>Ricavi del Centro Servizi (commerciali)</t>
  </si>
  <si>
    <t>0003.0001.0001.0020.0010.0030</t>
  </si>
  <si>
    <t>Ricavi finanziamento CS Comune di Trento</t>
  </si>
  <si>
    <t>0003.0001.0001.0020.0020</t>
  </si>
  <si>
    <t>0003.0001.0001.0020.0020.0010</t>
  </si>
  <si>
    <t>Ricavi di centro diurno (posti convenzionati)</t>
  </si>
  <si>
    <t>0003.0001.0001.0020.0020.0020</t>
  </si>
  <si>
    <t>Ricavi accessori a pagamento Centro Diurno</t>
  </si>
  <si>
    <t>0003.0001.0001.0030</t>
  </si>
  <si>
    <t>0003.0001.0001.0030.0010</t>
  </si>
  <si>
    <t>0003.0001.0001.0030.0010.0010</t>
  </si>
  <si>
    <t>Ricavi per pasti a domicilio</t>
  </si>
  <si>
    <t>0003.0001.0001.0040</t>
  </si>
  <si>
    <t>0003.0001.0001.0040.0010</t>
  </si>
  <si>
    <t>0003.0001.0001.0040.0010.0010</t>
  </si>
  <si>
    <t>Canone di concessione in uso alloggi p.</t>
  </si>
  <si>
    <t>0003.0001.0001.0040.0010.0020</t>
  </si>
  <si>
    <t>Ricavi prestazioni accessorie alloggi p.</t>
  </si>
  <si>
    <t>0003.0001.0001.0050</t>
  </si>
  <si>
    <t>0003.0001.0001.0050.0010</t>
  </si>
  <si>
    <t>0003.0001.0001.0050.0050</t>
  </si>
  <si>
    <t>0003.0001.0001.0050.0060</t>
  </si>
  <si>
    <t>Altri ricavi gestione caratteristica</t>
  </si>
  <si>
    <t>0003.0001.0005</t>
  </si>
  <si>
    <t>5</t>
  </si>
  <si>
    <t>0003.0001.0005.0010</t>
  </si>
  <si>
    <t>0003.0001.0005.0010.0020</t>
  </si>
  <si>
    <t>0003.0001.0005.0010.0020.0010</t>
  </si>
  <si>
    <t>Contributi c/esercizio</t>
  </si>
  <si>
    <t>0003.0001.0005.0010.0020.0030</t>
  </si>
  <si>
    <t>Contributi c/esercizio Intervento Sfida 3.3.D ex Intervento 19</t>
  </si>
  <si>
    <t>0003.0001.0005.0010.0020.0040</t>
  </si>
  <si>
    <t>Contributi c/eserizio PAT (SANIFONDS)</t>
  </si>
  <si>
    <t>0003.0001.0005.0010.0020.0050</t>
  </si>
  <si>
    <t>Contributi c/esercizio PATrinn.contratto</t>
  </si>
  <si>
    <t>0003.0001.0005.0010.0020.0060</t>
  </si>
  <si>
    <t>Contributi c/esercizio Intervento Sfida 3.3.E. e 3.3.F.</t>
  </si>
  <si>
    <t>0003.0001.0005.0010.0020.0080</t>
  </si>
  <si>
    <t>Contributi c/esercizio ristoro RSA Covid 19</t>
  </si>
  <si>
    <t>0003.0001.0005.0020</t>
  </si>
  <si>
    <t>0003.0001.0005.0020.0010</t>
  </si>
  <si>
    <t>0003.0001.0005.0020.0010.0010</t>
  </si>
  <si>
    <t>Rimborso personale in comando</t>
  </si>
  <si>
    <t>0003.0001.0005.0020.0010.0020</t>
  </si>
  <si>
    <t>Rimborso quota pasto mensa dipendenti</t>
  </si>
  <si>
    <t>0003.0001.0005.0020.0020</t>
  </si>
  <si>
    <t>0003.0001.0005.0020.0020.0040</t>
  </si>
  <si>
    <t>Rimborso spese postali e marche da bollo</t>
  </si>
  <si>
    <t>0003.0001.0005.0020.0020.0070</t>
  </si>
  <si>
    <t>Rimborso spese varie</t>
  </si>
  <si>
    <t>0003.0001.0005.0020.0040</t>
  </si>
  <si>
    <t>0003.0001.0005.0020.0040.0010</t>
  </si>
  <si>
    <t>Quote adesione concorsi</t>
  </si>
  <si>
    <t>0003.0001.0005.0020.0040.0020</t>
  </si>
  <si>
    <t>Arrotondamenti attivi</t>
  </si>
  <si>
    <t>0003.0001.0005.0020.0040.0030</t>
  </si>
  <si>
    <t>Ricavi diversi</t>
  </si>
  <si>
    <t>0003.0001.0005.0020.0040.0050</t>
  </si>
  <si>
    <t>Sopravvenienze attive</t>
  </si>
  <si>
    <t>0003.0001.0005.0020.0040.0070</t>
  </si>
  <si>
    <t>Donazioni</t>
  </si>
  <si>
    <t>0003.0001.0005.0030</t>
  </si>
  <si>
    <t>0003.0001.0005.0030.0030</t>
  </si>
  <si>
    <t>0003.0002</t>
  </si>
  <si>
    <t>0003.0002.0001</t>
  </si>
  <si>
    <t>0003.0002.0001.0010</t>
  </si>
  <si>
    <t>0003.0002.0001.0010.0010</t>
  </si>
  <si>
    <t>0003.0002.0001.0010.0010.0010</t>
  </si>
  <si>
    <t>Acq. farmaci e materiale sanitario</t>
  </si>
  <si>
    <t>0003.0002.0001.0010.0010.0020</t>
  </si>
  <si>
    <t>Acq. presidi per l'incontinenza</t>
  </si>
  <si>
    <t>0003.0002.0001.0010.0010.0025</t>
  </si>
  <si>
    <t>Acq. regolazioni contabili APSS</t>
  </si>
  <si>
    <t>0003.0002.0001.0010.0010.0030</t>
  </si>
  <si>
    <t>Acq. prodotti igiene personale</t>
  </si>
  <si>
    <t>0003.0002.0001.0010.0010.0040</t>
  </si>
  <si>
    <t>Acq. altri materiali di assistenza</t>
  </si>
  <si>
    <t>0003.0002.0001.0010.0020</t>
  </si>
  <si>
    <t>0003.0002.0001.0010.0020.0010</t>
  </si>
  <si>
    <t>Acq. generi alimentari</t>
  </si>
  <si>
    <t>0003.0002.0001.0010.0020.0020</t>
  </si>
  <si>
    <t>Acq. detersivi e materiali pulizie</t>
  </si>
  <si>
    <t>0003.0002.0001.0010.0020.0030</t>
  </si>
  <si>
    <t>Acq. stoviglie e tovagliato e art.cucina</t>
  </si>
  <si>
    <t>0003.0002.0001.0010.0020.0040</t>
  </si>
  <si>
    <t>Acq. biancheria e effetti letterecci</t>
  </si>
  <si>
    <t>0003.0002.0001.0010.0020.0050</t>
  </si>
  <si>
    <t>Acq. materiali per l'animazione</t>
  </si>
  <si>
    <t>0003.0002.0001.0010.0020.0060</t>
  </si>
  <si>
    <t>Acq. riviste e quotidiani per gli utenti</t>
  </si>
  <si>
    <t>0003.0002.0001.0010.0020.0070</t>
  </si>
  <si>
    <t>Acq. materiali per il guardaroba/lavand.</t>
  </si>
  <si>
    <t>0003.0002.0001.0010.0030</t>
  </si>
  <si>
    <t>0003.0002.0001.0010.0030.0010</t>
  </si>
  <si>
    <t>Acq. materiali manutenzione varia</t>
  </si>
  <si>
    <t>0003.0002.0001.0010.0030.0015</t>
  </si>
  <si>
    <t>Acq. materiale elettrico</t>
  </si>
  <si>
    <t>0003.0002.0001.0010.0030.0030</t>
  </si>
  <si>
    <t>Acq. cancelleria</t>
  </si>
  <si>
    <t>0003.0002.0001.0010.0030.0040</t>
  </si>
  <si>
    <t>Acq. piante ornamentali</t>
  </si>
  <si>
    <t>0003.0002.0001.0010.0030.0050</t>
  </si>
  <si>
    <t>Acquisti diversi</t>
  </si>
  <si>
    <t>0003.0002.0001.0010.0030.0070</t>
  </si>
  <si>
    <t>Acq. materiale antinfortunistico</t>
  </si>
  <si>
    <t>0003.0002.0001.0010.0030.0080</t>
  </si>
  <si>
    <t>Acq.beni mobili ad uso plurienn.&lt;€516,46</t>
  </si>
  <si>
    <t>0003.0002.0001.0020</t>
  </si>
  <si>
    <t>0003.0002.0001.0020.0060</t>
  </si>
  <si>
    <t>0003.0002.0001.0020.0060.0010</t>
  </si>
  <si>
    <t>Rimanenze iniziali presidiXincontinenti</t>
  </si>
  <si>
    <t>0003.0002.0001.0020.0060.0020</t>
  </si>
  <si>
    <t>Rimanenze finali presidiXincontinenti</t>
  </si>
  <si>
    <t>0003.0002.0001.0020.0090</t>
  </si>
  <si>
    <t>0003.0002.0001.0020.0090.0010</t>
  </si>
  <si>
    <t>Rimanenze iniziali materiale elettrico</t>
  </si>
  <si>
    <t>0003.0002.0001.0020.0090.0020</t>
  </si>
  <si>
    <t>Rimanenze finali materiale elettrico</t>
  </si>
  <si>
    <t>0003.0002.0002</t>
  </si>
  <si>
    <t>0003.0002.0002.0010</t>
  </si>
  <si>
    <t>0003.0002.0002.0010.0010</t>
  </si>
  <si>
    <t>0003.0002.0002.0010.0012</t>
  </si>
  <si>
    <t>12</t>
  </si>
  <si>
    <t>Servizio psicologico</t>
  </si>
  <si>
    <t>0003.0002.0002.0010.0020</t>
  </si>
  <si>
    <t>0003.0002.0002.0010.0025</t>
  </si>
  <si>
    <t>0003.0002.0002.0010.0030</t>
  </si>
  <si>
    <t>0003.0002.0002.0010.0040</t>
  </si>
  <si>
    <t>0003.0002.0002.0010.0060</t>
  </si>
  <si>
    <t>0003.0002.0002.0010.0080</t>
  </si>
  <si>
    <t>0003.0002.0002.0010.0090</t>
  </si>
  <si>
    <t>0003.0002.0002.0020</t>
  </si>
  <si>
    <t>0003.0002.0002.0020.0010</t>
  </si>
  <si>
    <t>0003.0002.0002.0020.0020</t>
  </si>
  <si>
    <t>0003.0002.0002.0020.0030</t>
  </si>
  <si>
    <t>0003.0002.0002.0020.0040</t>
  </si>
  <si>
    <t>0003.0002.0002.0020.0055</t>
  </si>
  <si>
    <t>0003.0002.0002.0020.0060</t>
  </si>
  <si>
    <t>0003.0002.0002.0020.0070</t>
  </si>
  <si>
    <t>0003.0002.0002.0020.0090</t>
  </si>
  <si>
    <t>0003.0002.0002.0020.0100</t>
  </si>
  <si>
    <t>0003.0002.0002.0020.0110</t>
  </si>
  <si>
    <t>0003.0002.0002.0020.0120</t>
  </si>
  <si>
    <t>Appalto servizi manutenzione</t>
  </si>
  <si>
    <t>0003.0002.0002.0020.0130</t>
  </si>
  <si>
    <t>130</t>
  </si>
  <si>
    <t>0003.0002.0002.0020.0140</t>
  </si>
  <si>
    <t>Appalto servizio logistica interna</t>
  </si>
  <si>
    <t>0003.0002.0002.0030</t>
  </si>
  <si>
    <t>0003.0002.0002.0030.0010</t>
  </si>
  <si>
    <t>0003.0002.0002.0030.0020</t>
  </si>
  <si>
    <t>0003.0002.0002.0030.0030</t>
  </si>
  <si>
    <t>0003.0002.0002.0030.0040</t>
  </si>
  <si>
    <t>0003.0002.0002.0030.0050</t>
  </si>
  <si>
    <t>0003.0002.0002.0030.0060</t>
  </si>
  <si>
    <t>0003.0002.0002.0030.0065</t>
  </si>
  <si>
    <t>65</t>
  </si>
  <si>
    <t>0003.0002.0002.0030.0070</t>
  </si>
  <si>
    <t>0003.0002.0002.0030.0090</t>
  </si>
  <si>
    <t>Manutenzione mobili ed arredi</t>
  </si>
  <si>
    <t>0003.0002.0002.0030.0100</t>
  </si>
  <si>
    <t>0003.0002.0002.0030.0110</t>
  </si>
  <si>
    <t>Altre manutenzioni e riparazioni</t>
  </si>
  <si>
    <t>0003.0002.0002.0040</t>
  </si>
  <si>
    <t>0003.0002.0002.0040.0010</t>
  </si>
  <si>
    <t>0003.0002.0002.0040.0020</t>
  </si>
  <si>
    <t>0003.0002.0002.0040.0030</t>
  </si>
  <si>
    <t>0003.0002.0002.0040.0040</t>
  </si>
  <si>
    <t>0003.0002.0002.0040.0050</t>
  </si>
  <si>
    <t>0003.0002.0002.0040.0060</t>
  </si>
  <si>
    <t>0003.0002.0002.0040.0070</t>
  </si>
  <si>
    <t>0003.0002.0002.0040.0080</t>
  </si>
  <si>
    <t>0003.0002.0002.0050</t>
  </si>
  <si>
    <t>0003.0002.0002.0050.0010</t>
  </si>
  <si>
    <t>0003.0002.0002.0050.0010.0010</t>
  </si>
  <si>
    <t>Consulenze mediche</t>
  </si>
  <si>
    <t>0003.0002.0002.0050.0010.0020</t>
  </si>
  <si>
    <t>Consulenze tecniche</t>
  </si>
  <si>
    <t>0003.0002.0002.0050.0010.0030</t>
  </si>
  <si>
    <t>Consulenze igiene e sicurezza</t>
  </si>
  <si>
    <t>0003.0002.0002.0050.0010.0050</t>
  </si>
  <si>
    <t>Consulenze amministrative e gestionali</t>
  </si>
  <si>
    <t>0003.0002.0002.0050.0010.0060</t>
  </si>
  <si>
    <t>Consulenze qualità</t>
  </si>
  <si>
    <t>0003.0002.0002.0050.0010.0070</t>
  </si>
  <si>
    <t>Consulenze formazione/docenze</t>
  </si>
  <si>
    <t>0003.0002.0002.0050.0010.0075</t>
  </si>
  <si>
    <t>75</t>
  </si>
  <si>
    <t>Consulenze docenze attività commerciale</t>
  </si>
  <si>
    <t>0003.0002.0002.0050.0010.0080</t>
  </si>
  <si>
    <t>Consulenze legali</t>
  </si>
  <si>
    <t>0003.0002.0002.0050.0010.0090</t>
  </si>
  <si>
    <t>Consulenze psicologiche</t>
  </si>
  <si>
    <t>0003.0002.0002.0050.0010.0100</t>
  </si>
  <si>
    <t>Consulenze commissioni concorsi/gare</t>
  </si>
  <si>
    <t>0003.0002.0002.0050.0020</t>
  </si>
  <si>
    <t>0003.0002.0002.0050.0020.0010</t>
  </si>
  <si>
    <t>Collaborazioni Co.Co.Co.</t>
  </si>
  <si>
    <t>0003.0002.0002.0050.0020.0020</t>
  </si>
  <si>
    <t>Oneri sociali Co.Co.Co INPS</t>
  </si>
  <si>
    <t>0003.0002.0002.0050.0030</t>
  </si>
  <si>
    <t>0003.0002.0002.0050.0030.0030</t>
  </si>
  <si>
    <t>Prest.occasionali docenze corsi/seminari</t>
  </si>
  <si>
    <t>0003.0002.0002.0050.0030.0060</t>
  </si>
  <si>
    <t>Prest.occasionali diverse</t>
  </si>
  <si>
    <t>0003.0002.0002.0050.0030.0070</t>
  </si>
  <si>
    <t>Prest. occasionali concorsi/gare</t>
  </si>
  <si>
    <t>0003.0002.0002.0050.0030.0100</t>
  </si>
  <si>
    <t>Oneri sociali lav.occasionale ENPAPI</t>
  </si>
  <si>
    <t>0003.0002.0002.0060</t>
  </si>
  <si>
    <t>0003.0002.0002.0060.0010</t>
  </si>
  <si>
    <t>0003.0002.0002.0060.0010.0010</t>
  </si>
  <si>
    <t>Compensi agli amministratori</t>
  </si>
  <si>
    <t>0003.0002.0002.0060.0010.0020</t>
  </si>
  <si>
    <t>Contributi su comp. agli amministratori</t>
  </si>
  <si>
    <t>0003.0002.0002.0060.0020</t>
  </si>
  <si>
    <t>0003.0002.0002.0060.0020.0010</t>
  </si>
  <si>
    <t>Compensi ai revisori dei conti</t>
  </si>
  <si>
    <t>0003.0002.0002.0070</t>
  </si>
  <si>
    <t>0003.0002.0002.0070.0010</t>
  </si>
  <si>
    <t>0003.0002.0002.0070.0040</t>
  </si>
  <si>
    <t>0003.0002.0002.0070.0060</t>
  </si>
  <si>
    <t>0003.0002.0002.0070.0070</t>
  </si>
  <si>
    <t>0003.0002.0002.0070.0080</t>
  </si>
  <si>
    <t>0003.0002.0003</t>
  </si>
  <si>
    <t>0003.0002.0003.0010</t>
  </si>
  <si>
    <t>0003.0002.0003.0010.0010</t>
  </si>
  <si>
    <t>0003.0002.0003.0010.0010.0001</t>
  </si>
  <si>
    <t>Affitti passivi locali</t>
  </si>
  <si>
    <t>0003.0002.0003.0010.0020</t>
  </si>
  <si>
    <t>0003.0002.0003.0010.0020.0010</t>
  </si>
  <si>
    <t>Noleggio autovettura</t>
  </si>
  <si>
    <t>0003.0002.0003.0010.0020.0030</t>
  </si>
  <si>
    <t>Noleggio altre attrezzature</t>
  </si>
  <si>
    <t>0003.0002.0004</t>
  </si>
  <si>
    <t>0003.0002.0004.0010</t>
  </si>
  <si>
    <t>0003.0002.0004.0010.0010</t>
  </si>
  <si>
    <t>0003.0002.0004.0010.0010.0010</t>
  </si>
  <si>
    <t>Stipendi al personale dipendente</t>
  </si>
  <si>
    <t>0003.0002.0004.0010.0010.0015</t>
  </si>
  <si>
    <t>Stipendi al personale in comando</t>
  </si>
  <si>
    <t>0003.0002.0004.0010.0010.0020</t>
  </si>
  <si>
    <t>Stipendi al personale interinale</t>
  </si>
  <si>
    <t>0003.0002.0004.0020</t>
  </si>
  <si>
    <t>0003.0002.0004.0020.0010</t>
  </si>
  <si>
    <t>0003.0002.0004.0020.0010.0010</t>
  </si>
  <si>
    <t>Contributi CPDEL</t>
  </si>
  <si>
    <t>0003.0002.0004.0020.0010.0020</t>
  </si>
  <si>
    <t>Contributi Fondo credito</t>
  </si>
  <si>
    <t>0003.0002.0004.0020.0010.0030</t>
  </si>
  <si>
    <t>Contributi INADEL</t>
  </si>
  <si>
    <t>0003.0002.0004.0020.0010.0040</t>
  </si>
  <si>
    <t>Contributi INPS disoccupazione</t>
  </si>
  <si>
    <t>0003.0002.0004.0020.0010.0050</t>
  </si>
  <si>
    <t>Contributi INAIL</t>
  </si>
  <si>
    <t>0003.0002.0004.0020.0010.0060</t>
  </si>
  <si>
    <t>Contributo di solidarietà INPDAP</t>
  </si>
  <si>
    <t>0003.0002.0004.0020.0010.0065</t>
  </si>
  <si>
    <t>Contributi SANIFONDS</t>
  </si>
  <si>
    <t>0003.0002.0004.0030</t>
  </si>
  <si>
    <t>0003.0002.0004.0030.0010</t>
  </si>
  <si>
    <t>0003.0002.0004.0030.0010.0010</t>
  </si>
  <si>
    <t>Accantonamento TFR</t>
  </si>
  <si>
    <t>0003.0002.0004.0040</t>
  </si>
  <si>
    <t>0003.0002.0004.0040.0010</t>
  </si>
  <si>
    <t>0003.0002.0004.0040.0010.0010</t>
  </si>
  <si>
    <t>Contributi LABORFONDS</t>
  </si>
  <si>
    <t>0003.0002.0004.0050</t>
  </si>
  <si>
    <t>0003.0002.0004.0050.0005</t>
  </si>
  <si>
    <t>0003.0002.0004.0050.0010</t>
  </si>
  <si>
    <t>0003.0002.0005</t>
  </si>
  <si>
    <t>0003.0002.0005.0010</t>
  </si>
  <si>
    <t>0003.0002.0005.0010.0010</t>
  </si>
  <si>
    <t>0003.0002.0005.0010.0010.0030</t>
  </si>
  <si>
    <t>Amm.to manut. straord. beni di terzi</t>
  </si>
  <si>
    <t>0003.0002.0005.0010.0010.0050</t>
  </si>
  <si>
    <t>Amm.to software in concessione e in lic.</t>
  </si>
  <si>
    <t>0003.0002.0005.0010.0020</t>
  </si>
  <si>
    <t>0003.0002.0005.0010.0020.0010</t>
  </si>
  <si>
    <t>Amm.to fabbricati istituzionali</t>
  </si>
  <si>
    <t>0003.0002.0005.0010.0020.0020</t>
  </si>
  <si>
    <t>Amm.to impianti generici</t>
  </si>
  <si>
    <t>0003.0002.0005.0010.0020.0030</t>
  </si>
  <si>
    <t>Amm.to impianti e macchinari specifici</t>
  </si>
  <si>
    <t>0003.0002.0005.0010.0020.0035</t>
  </si>
  <si>
    <t>Amm.to attrezzatura generica</t>
  </si>
  <si>
    <t>0003.0002.0005.0010.0020.0040</t>
  </si>
  <si>
    <t>Amm.to attrezzatura sanitaria</t>
  </si>
  <si>
    <t>0003.0002.0005.0010.0020.0050</t>
  </si>
  <si>
    <t>Amm.to attrezzatura tecnica</t>
  </si>
  <si>
    <t>0003.0002.0005.0010.0020.0070</t>
  </si>
  <si>
    <t>Amm.to mobili ed arredi</t>
  </si>
  <si>
    <t>0003.0002.0005.0010.0020.0080</t>
  </si>
  <si>
    <t>Amm.to macchine ufficio ordinarie</t>
  </si>
  <si>
    <t>0003.0002.0005.0010.0020.0100</t>
  </si>
  <si>
    <t>Amm.to autovetture</t>
  </si>
  <si>
    <t>0003.0002.0005.0010.0020.0110</t>
  </si>
  <si>
    <t>Amm.to macc. d'uff. elett.digitali</t>
  </si>
  <si>
    <t>0003.0002.0006</t>
  </si>
  <si>
    <t>6</t>
  </si>
  <si>
    <t>0003.0002.0006.0020</t>
  </si>
  <si>
    <t>0003.0002.0006.0020.0020</t>
  </si>
  <si>
    <t>0003.0002.0007</t>
  </si>
  <si>
    <t>7</t>
  </si>
  <si>
    <t>0003.0002.0007.0010</t>
  </si>
  <si>
    <t>0003.0002.0007.0010.0010</t>
  </si>
  <si>
    <t>0003.0002.0007.0010.0010.0010</t>
  </si>
  <si>
    <t>Imposta di bollo</t>
  </si>
  <si>
    <t>0003.0002.0007.0010.0010.0030</t>
  </si>
  <si>
    <t>Tasse di circolazione automezzi</t>
  </si>
  <si>
    <t>0003.0002.0007.0010.0010.0050</t>
  </si>
  <si>
    <t>Tasse di concessione governativa</t>
  </si>
  <si>
    <t>0003.0002.0007.0010.0010.0060</t>
  </si>
  <si>
    <t>Imposte e tasse diverse</t>
  </si>
  <si>
    <t>0003.0002.0007.0010.0020</t>
  </si>
  <si>
    <t>0003.0002.0007.0010.0020.0010</t>
  </si>
  <si>
    <t>Spese di rappresentanza</t>
  </si>
  <si>
    <t>0003.0002.0007.0010.0020.0020</t>
  </si>
  <si>
    <t>Omaggi</t>
  </si>
  <si>
    <t>0003.0002.0007.0010.0020.0030</t>
  </si>
  <si>
    <t>Pubblicità</t>
  </si>
  <si>
    <t>0003.0002.0007.0010.0020.0040</t>
  </si>
  <si>
    <t>Oneri bancari</t>
  </si>
  <si>
    <t>0003.0002.0007.0010.0020.0050</t>
  </si>
  <si>
    <t>Spese postali</t>
  </si>
  <si>
    <t>0003.0002.0007.0010.0020.0060</t>
  </si>
  <si>
    <t>Quote adesione associazioni di categoria</t>
  </si>
  <si>
    <t>0003.0002.0007.0010.0020.0070</t>
  </si>
  <si>
    <t>Arrotondamenti passivi</t>
  </si>
  <si>
    <t>0003.0002.0007.0010.0020.0085</t>
  </si>
  <si>
    <t>Carburanti e lubrificanti</t>
  </si>
  <si>
    <t>0003.0002.0007.0010.0020.0090</t>
  </si>
  <si>
    <t>Acq.giornali/riviste/libriXil personale</t>
  </si>
  <si>
    <t>0003.0002.0007.0010.0020.0110</t>
  </si>
  <si>
    <t>Oneri di gestione diversi</t>
  </si>
  <si>
    <t>0003.0002.0007.0010.0020.0120</t>
  </si>
  <si>
    <t>Sopravvenienze passive diverse</t>
  </si>
  <si>
    <t>0003.0002.0007.0010.0020.0130</t>
  </si>
  <si>
    <t>Sopravvenienze passive del personale</t>
  </si>
  <si>
    <t>0003.0002.0007.0010.0020.0140</t>
  </si>
  <si>
    <t>Multe, ammende e sanz. amm.ve</t>
  </si>
  <si>
    <t>0003.0002.0007.0010.0020.0170</t>
  </si>
  <si>
    <t>Risarcimento danni a terzi</t>
  </si>
  <si>
    <t>0003.0003</t>
  </si>
  <si>
    <t>0003.0003.0001</t>
  </si>
  <si>
    <t>0003.0003.0001.0010</t>
  </si>
  <si>
    <t>0003.0003.0001.0010.0020</t>
  </si>
  <si>
    <t>0003.0003.0001.0010.0020.0010</t>
  </si>
  <si>
    <t>Interessi attivi bancari</t>
  </si>
  <si>
    <t>0003.0003.0002</t>
  </si>
  <si>
    <t>0003.0003.0002.0010</t>
  </si>
  <si>
    <t>0003.0003.0002.0010.0030</t>
  </si>
  <si>
    <t>0003.0003.0002.0010.0030.0030</t>
  </si>
  <si>
    <t>Altri interessi passivi</t>
  </si>
  <si>
    <t>0003.0003.0002.0020</t>
  </si>
  <si>
    <t>0003.0003.0002.0020.0030</t>
  </si>
  <si>
    <t>Oneri per rivalutazioni monetarie</t>
  </si>
  <si>
    <t>0003.0005</t>
  </si>
  <si>
    <t>0003.0005.0001</t>
  </si>
  <si>
    <t>0003.0005.0001.0010</t>
  </si>
  <si>
    <t>0003.0005.0001.0010.0010</t>
  </si>
  <si>
    <t>PAREGGIO DI 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</si>
</sst>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0_ ;\-0\ "/>
    <numFmt numFmtId="165" formatCode="_-* #,##0_-;\-* #,##0_-;_-* &quot;-&quot;??_-;_-@_-"/>
    <numFmt numFmtId="166" formatCode="#0"/>
  </numFmts>
  <fonts count="19" x14ac:knownFonts="1">
    <font>
      <sz val="10"/>
      <color indexed="72"/>
      <name val="Arial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color indexed="72"/>
      <name val="Arial"/>
      <family val="2"/>
    </font>
    <font>
      <sz val="12"/>
      <color indexed="72"/>
      <name val="Arial"/>
      <family val="2"/>
    </font>
    <font>
      <b/>
      <u val="double"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u val="double"/>
      <sz val="12"/>
      <name val="Arial"/>
      <family val="2"/>
    </font>
    <font>
      <sz val="10"/>
      <color indexed="72"/>
      <name val="Arial"/>
      <family val="2"/>
    </font>
    <font>
      <b/>
      <sz val="12"/>
      <color indexed="9"/>
      <name val="Arial"/>
      <family val="2"/>
    </font>
    <font>
      <b/>
      <sz val="10"/>
      <color indexed="72"/>
      <name val="Arial"/>
      <family val="2"/>
    </font>
    <font>
      <b/>
      <sz val="16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i/>
      <sz val="10"/>
      <color rgb="FF000000"/>
      <name val="Arial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1E1E1"/>
      </patternFill>
    </fill>
    <fill>
      <patternFill patternType="solid">
        <fgColor rgb="FFFFFFFF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/>
    <xf numFmtId="0" fontId="7" fillId="0" borderId="0" xfId="0" applyFont="1" applyFill="1" applyBorder="1"/>
    <xf numFmtId="0" fontId="10" fillId="0" borderId="0" xfId="0" applyFont="1"/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5" fillId="0" borderId="0" xfId="0" applyFont="1" applyFill="1"/>
    <xf numFmtId="0" fontId="5" fillId="0" borderId="0" xfId="0" applyFont="1" applyFill="1" applyBorder="1"/>
    <xf numFmtId="0" fontId="7" fillId="0" borderId="3" xfId="0" applyFont="1" applyFill="1" applyBorder="1"/>
    <xf numFmtId="0" fontId="7" fillId="0" borderId="3" xfId="0" quotePrefix="1" applyFont="1" applyFill="1" applyBorder="1"/>
    <xf numFmtId="0" fontId="7" fillId="0" borderId="4" xfId="0" quotePrefix="1" applyFont="1" applyFill="1" applyBorder="1"/>
    <xf numFmtId="0" fontId="7" fillId="0" borderId="4" xfId="0" applyFont="1" applyFill="1" applyBorder="1"/>
    <xf numFmtId="0" fontId="7" fillId="0" borderId="3" xfId="0" applyFont="1" applyFill="1" applyBorder="1" applyAlignment="1"/>
    <xf numFmtId="0" fontId="7" fillId="0" borderId="0" xfId="0" applyFont="1" applyFill="1"/>
    <xf numFmtId="0" fontId="7" fillId="0" borderId="0" xfId="0" applyFont="1"/>
    <xf numFmtId="0" fontId="2" fillId="0" borderId="3" xfId="0" applyFont="1" applyFill="1" applyBorder="1"/>
    <xf numFmtId="0" fontId="2" fillId="0" borderId="3" xfId="0" quotePrefix="1" applyFont="1" applyFill="1" applyBorder="1"/>
    <xf numFmtId="0" fontId="2" fillId="0" borderId="4" xfId="0" applyFont="1" applyFill="1" applyBorder="1"/>
    <xf numFmtId="0" fontId="6" fillId="0" borderId="3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7" fillId="2" borderId="3" xfId="0" quotePrefix="1" applyFont="1" applyFill="1" applyBorder="1"/>
    <xf numFmtId="0" fontId="2" fillId="2" borderId="3" xfId="0" applyFont="1" applyFill="1" applyBorder="1"/>
    <xf numFmtId="0" fontId="7" fillId="2" borderId="4" xfId="0" quotePrefix="1" applyFont="1" applyFill="1" applyBorder="1"/>
    <xf numFmtId="41" fontId="7" fillId="0" borderId="5" xfId="1" applyNumberFormat="1" applyFont="1" applyFill="1" applyBorder="1" applyAlignment="1">
      <alignment horizontal="center"/>
    </xf>
    <xf numFmtId="41" fontId="2" fillId="2" borderId="5" xfId="1" applyNumberFormat="1" applyFont="1" applyFill="1" applyBorder="1" applyAlignment="1">
      <alignment horizontal="center"/>
    </xf>
    <xf numFmtId="41" fontId="2" fillId="0" borderId="5" xfId="1" applyNumberFormat="1" applyFont="1" applyFill="1" applyBorder="1" applyAlignment="1">
      <alignment horizontal="center"/>
    </xf>
    <xf numFmtId="41" fontId="2" fillId="2" borderId="6" xfId="1" applyNumberFormat="1" applyFont="1" applyFill="1" applyBorder="1" applyAlignment="1">
      <alignment horizontal="center"/>
    </xf>
    <xf numFmtId="41" fontId="7" fillId="0" borderId="0" xfId="0" applyNumberFormat="1" applyFont="1" applyFill="1" applyBorder="1"/>
    <xf numFmtId="0" fontId="7" fillId="0" borderId="7" xfId="0" applyFont="1" applyBorder="1"/>
    <xf numFmtId="0" fontId="7" fillId="2" borderId="7" xfId="0" applyFont="1" applyFill="1" applyBorder="1"/>
    <xf numFmtId="0" fontId="6" fillId="0" borderId="7" xfId="0" applyFont="1" applyFill="1" applyBorder="1"/>
    <xf numFmtId="0" fontId="7" fillId="0" borderId="7" xfId="0" applyFont="1" applyFill="1" applyBorder="1"/>
    <xf numFmtId="0" fontId="9" fillId="2" borderId="7" xfId="0" quotePrefix="1" applyFont="1" applyFill="1" applyBorder="1"/>
    <xf numFmtId="0" fontId="7" fillId="2" borderId="8" xfId="0" applyFont="1" applyFill="1" applyBorder="1"/>
    <xf numFmtId="0" fontId="2" fillId="2" borderId="9" xfId="0" applyFont="1" applyFill="1" applyBorder="1"/>
    <xf numFmtId="0" fontId="7" fillId="2" borderId="10" xfId="0" applyFont="1" applyFill="1" applyBorder="1"/>
    <xf numFmtId="0" fontId="7" fillId="2" borderId="9" xfId="0" quotePrefix="1" applyFont="1" applyFill="1" applyBorder="1"/>
    <xf numFmtId="41" fontId="8" fillId="0" borderId="5" xfId="1" applyNumberFormat="1" applyFont="1" applyFill="1" applyBorder="1" applyAlignment="1">
      <alignment horizontal="center"/>
    </xf>
    <xf numFmtId="0" fontId="6" fillId="0" borderId="11" xfId="0" applyFont="1" applyFill="1" applyBorder="1"/>
    <xf numFmtId="0" fontId="7" fillId="0" borderId="12" xfId="0" applyFont="1" applyFill="1" applyBorder="1"/>
    <xf numFmtId="0" fontId="6" fillId="0" borderId="4" xfId="0" applyFont="1" applyFill="1" applyBorder="1"/>
    <xf numFmtId="0" fontId="11" fillId="2" borderId="13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0" fillId="0" borderId="0" xfId="0" applyNumberFormat="1"/>
    <xf numFmtId="165" fontId="0" fillId="0" borderId="0" xfId="1" applyNumberFormat="1" applyFont="1"/>
    <xf numFmtId="165" fontId="14" fillId="0" borderId="0" xfId="1" applyNumberFormat="1" applyFont="1" applyAlignment="1">
      <alignment horizontal="right" vertical="center"/>
    </xf>
    <xf numFmtId="165" fontId="0" fillId="0" borderId="0" xfId="0" applyNumberFormat="1"/>
    <xf numFmtId="41" fontId="7" fillId="0" borderId="0" xfId="0" applyNumberFormat="1" applyFont="1" applyFill="1"/>
    <xf numFmtId="164" fontId="2" fillId="2" borderId="14" xfId="0" applyNumberFormat="1" applyFont="1" applyFill="1" applyBorder="1" applyAlignment="1">
      <alignment horizontal="center" vertical="center"/>
    </xf>
    <xf numFmtId="4" fontId="7" fillId="0" borderId="0" xfId="0" applyNumberFormat="1" applyFont="1" applyFill="1"/>
    <xf numFmtId="0" fontId="2" fillId="0" borderId="0" xfId="0" applyFont="1" applyFill="1" applyBorder="1" applyAlignment="1">
      <alignment vertical="center"/>
    </xf>
    <xf numFmtId="0" fontId="0" fillId="0" borderId="0" xfId="0" applyAlignment="1" applyProtection="1">
      <alignment wrapText="1"/>
      <protection locked="0"/>
    </xf>
    <xf numFmtId="0" fontId="15" fillId="3" borderId="15" xfId="0" applyFont="1" applyFill="1" applyBorder="1" applyAlignment="1">
      <alignment horizontal="right" vertical="center" wrapText="1"/>
    </xf>
    <xf numFmtId="0" fontId="16" fillId="4" borderId="15" xfId="0" applyFont="1" applyFill="1" applyBorder="1" applyAlignment="1">
      <alignment horizontal="left" vertical="center" wrapText="1"/>
    </xf>
    <xf numFmtId="4" fontId="16" fillId="4" borderId="15" xfId="0" applyNumberFormat="1" applyFont="1" applyFill="1" applyBorder="1" applyAlignment="1">
      <alignment horizontal="right" vertical="center" wrapText="1"/>
    </xf>
    <xf numFmtId="4" fontId="15" fillId="3" borderId="15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5" fillId="3" borderId="1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right" vertical="center" wrapText="1"/>
    </xf>
    <xf numFmtId="166" fontId="16" fillId="4" borderId="15" xfId="0" applyNumberFormat="1" applyFont="1" applyFill="1" applyBorder="1" applyAlignment="1">
      <alignment horizontal="right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0" fillId="3" borderId="15" xfId="0" applyFill="1" applyBorder="1" applyAlignment="1" applyProtection="1">
      <alignment wrapText="1"/>
      <protection locked="0"/>
    </xf>
    <xf numFmtId="0" fontId="15" fillId="5" borderId="15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right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left" vertical="center" wrapText="1"/>
    </xf>
    <xf numFmtId="0" fontId="18" fillId="5" borderId="15" xfId="0" applyFont="1" applyFill="1" applyBorder="1" applyAlignment="1">
      <alignment horizontal="right" vertical="center" wrapText="1"/>
    </xf>
    <xf numFmtId="4" fontId="18" fillId="5" borderId="15" xfId="0" applyNumberFormat="1" applyFont="1" applyFill="1" applyBorder="1" applyAlignment="1">
      <alignment horizontal="right" vertical="center" wrapText="1"/>
    </xf>
    <xf numFmtId="0" fontId="12" fillId="5" borderId="0" xfId="0" applyFont="1" applyFill="1" applyAlignment="1" applyProtection="1">
      <alignment wrapText="1"/>
      <protection locked="0"/>
    </xf>
    <xf numFmtId="4" fontId="15" fillId="5" borderId="15" xfId="0" applyNumberFormat="1" applyFont="1" applyFill="1" applyBorder="1" applyAlignment="1">
      <alignment horizontal="right" vertical="center" wrapText="1"/>
    </xf>
    <xf numFmtId="43" fontId="2" fillId="2" borderId="6" xfId="1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Continuous" vertical="center"/>
    </xf>
    <xf numFmtId="0" fontId="3" fillId="2" borderId="17" xfId="0" applyFont="1" applyFill="1" applyBorder="1" applyAlignment="1">
      <alignment horizontal="centerContinuous" vertical="center" wrapText="1"/>
    </xf>
    <xf numFmtId="0" fontId="3" fillId="2" borderId="18" xfId="0" applyFont="1" applyFill="1" applyBorder="1" applyAlignment="1">
      <alignment horizontal="centerContinuous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28575</xdr:rowOff>
    </xdr:from>
    <xdr:to>
      <xdr:col>0</xdr:col>
      <xdr:colOff>314325</xdr:colOff>
      <xdr:row>3</xdr:row>
      <xdr:rowOff>0</xdr:rowOff>
    </xdr:to>
    <xdr:pic>
      <xdr:nvPicPr>
        <xdr:cNvPr id="114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7155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A1:J145"/>
  <sheetViews>
    <sheetView showGridLines="0" tabSelected="1" zoomScale="80" zoomScaleNormal="80" workbookViewId="0">
      <selection sqref="A1:F1"/>
    </sheetView>
  </sheetViews>
  <sheetFormatPr defaultRowHeight="12.75" x14ac:dyDescent="0.2"/>
  <cols>
    <col min="1" max="1" width="5" customWidth="1"/>
    <col min="2" max="2" width="5.140625" customWidth="1"/>
    <col min="3" max="3" width="6.85546875" customWidth="1"/>
    <col min="4" max="4" width="67.42578125" customWidth="1"/>
    <col min="5" max="6" width="15.42578125" customWidth="1"/>
    <col min="7" max="7" width="14.28515625" bestFit="1" customWidth="1"/>
    <col min="9" max="9" width="15.140625" bestFit="1" customWidth="1"/>
  </cols>
  <sheetData>
    <row r="1" spans="1:6" s="1" customFormat="1" ht="47.25" customHeight="1" thickBot="1" x14ac:dyDescent="0.25">
      <c r="A1" s="78" t="s">
        <v>528</v>
      </c>
      <c r="B1" s="79"/>
      <c r="C1" s="79"/>
      <c r="D1" s="79"/>
      <c r="E1" s="79"/>
      <c r="F1" s="80"/>
    </row>
    <row r="2" spans="1:6" s="3" customFormat="1" ht="27" customHeight="1" thickBot="1" x14ac:dyDescent="0.25">
      <c r="A2" s="56" t="s">
        <v>54</v>
      </c>
      <c r="B2" s="56"/>
      <c r="C2" s="56"/>
      <c r="D2" s="56"/>
      <c r="E2" s="2"/>
      <c r="F2" s="2"/>
    </row>
    <row r="3" spans="1:6" s="4" customFormat="1" ht="25.5" customHeight="1" x14ac:dyDescent="0.2">
      <c r="A3" s="7"/>
      <c r="B3" s="45" t="s">
        <v>0</v>
      </c>
      <c r="C3" s="46"/>
      <c r="D3" s="8"/>
      <c r="E3" s="54">
        <v>2020</v>
      </c>
      <c r="F3" s="54">
        <v>2021</v>
      </c>
    </row>
    <row r="4" spans="1:6" s="16" customFormat="1" ht="15.75" x14ac:dyDescent="0.25">
      <c r="A4" s="42" t="s">
        <v>56</v>
      </c>
      <c r="B4" s="44" t="s">
        <v>1</v>
      </c>
      <c r="C4" s="5"/>
      <c r="D4" s="43"/>
      <c r="E4" s="41">
        <f>E5+E11+E13</f>
        <v>11064830.419999998</v>
      </c>
      <c r="F4" s="41">
        <f>F5+F11+F13</f>
        <v>11229865.43</v>
      </c>
    </row>
    <row r="5" spans="1:6" s="17" customFormat="1" ht="15.75" x14ac:dyDescent="0.25">
      <c r="A5" s="32"/>
      <c r="B5" s="18" t="s">
        <v>58</v>
      </c>
      <c r="C5" s="20" t="s">
        <v>2</v>
      </c>
      <c r="D5" s="18"/>
      <c r="E5" s="29">
        <f>SUM(E6:E10)</f>
        <v>10005537.289999997</v>
      </c>
      <c r="F5" s="29">
        <f>SUM(F6:F10)</f>
        <v>9809773.1600000001</v>
      </c>
    </row>
    <row r="6" spans="1:6" s="17" customFormat="1" ht="15" x14ac:dyDescent="0.2">
      <c r="A6" s="32"/>
      <c r="B6" s="12"/>
      <c r="C6" s="13" t="s">
        <v>3</v>
      </c>
      <c r="D6" s="11" t="s">
        <v>4</v>
      </c>
      <c r="E6" s="27">
        <f>+'2020'!B7</f>
        <v>9024930.7199999988</v>
      </c>
      <c r="F6" s="27">
        <f>+'2021'!J190</f>
        <v>8805141.7199999988</v>
      </c>
    </row>
    <row r="7" spans="1:6" s="17" customFormat="1" ht="15" x14ac:dyDescent="0.2">
      <c r="A7" s="32"/>
      <c r="B7" s="11"/>
      <c r="C7" s="13" t="s">
        <v>5</v>
      </c>
      <c r="D7" s="11" t="s">
        <v>6</v>
      </c>
      <c r="E7" s="27">
        <f>+'2020'!B10</f>
        <v>563190.18999999994</v>
      </c>
      <c r="F7" s="27">
        <f>+'2021'!J198</f>
        <v>600810.47</v>
      </c>
    </row>
    <row r="8" spans="1:6" s="17" customFormat="1" ht="15" x14ac:dyDescent="0.2">
      <c r="A8" s="32"/>
      <c r="B8" s="11"/>
      <c r="C8" s="14" t="s">
        <v>11</v>
      </c>
      <c r="D8" s="11" t="s">
        <v>65</v>
      </c>
      <c r="E8" s="27">
        <f>+'2020'!B13</f>
        <v>209159.44</v>
      </c>
      <c r="F8" s="27">
        <f>+'2021'!J205</f>
        <v>210360.88</v>
      </c>
    </row>
    <row r="9" spans="1:6" s="17" customFormat="1" ht="15" x14ac:dyDescent="0.2">
      <c r="A9" s="32"/>
      <c r="B9" s="11"/>
      <c r="C9" s="14" t="s">
        <v>22</v>
      </c>
      <c r="D9" s="11" t="s">
        <v>66</v>
      </c>
      <c r="E9" s="27">
        <f>+'2020'!B15</f>
        <v>198935.65</v>
      </c>
      <c r="F9" s="27">
        <f>+'2021'!J208</f>
        <v>190563.13999999998</v>
      </c>
    </row>
    <row r="10" spans="1:6" s="17" customFormat="1" ht="15" x14ac:dyDescent="0.2">
      <c r="A10" s="32"/>
      <c r="B10" s="11"/>
      <c r="C10" s="14" t="s">
        <v>24</v>
      </c>
      <c r="D10" s="11" t="s">
        <v>68</v>
      </c>
      <c r="E10" s="27">
        <f>+'2020'!B17</f>
        <v>9321.2899999999991</v>
      </c>
      <c r="F10" s="27">
        <f>+'2021'!J212</f>
        <v>2896.95</v>
      </c>
    </row>
    <row r="11" spans="1:6" s="17" customFormat="1" ht="15.75" x14ac:dyDescent="0.25">
      <c r="A11" s="32"/>
      <c r="B11" s="18" t="s">
        <v>59</v>
      </c>
      <c r="C11" s="20" t="s">
        <v>7</v>
      </c>
      <c r="D11" s="11"/>
      <c r="E11" s="29">
        <f>+E12</f>
        <v>0</v>
      </c>
      <c r="F11" s="29">
        <f>+F12</f>
        <v>0</v>
      </c>
    </row>
    <row r="12" spans="1:6" s="17" customFormat="1" ht="15" x14ac:dyDescent="0.2">
      <c r="A12" s="32"/>
      <c r="B12" s="12"/>
      <c r="C12" s="13" t="s">
        <v>3</v>
      </c>
      <c r="D12" s="11" t="s">
        <v>8</v>
      </c>
      <c r="E12" s="27">
        <v>0</v>
      </c>
      <c r="F12" s="27">
        <v>0</v>
      </c>
    </row>
    <row r="13" spans="1:6" s="17" customFormat="1" ht="15.75" x14ac:dyDescent="0.25">
      <c r="A13" s="32"/>
      <c r="B13" s="18" t="s">
        <v>60</v>
      </c>
      <c r="C13" s="20" t="s">
        <v>9</v>
      </c>
      <c r="D13" s="11"/>
      <c r="E13" s="29">
        <f>SUM(E14:E16)</f>
        <v>1059293.1300000001</v>
      </c>
      <c r="F13" s="29">
        <f>SUM(F14:F16)</f>
        <v>1420092.2699999998</v>
      </c>
    </row>
    <row r="14" spans="1:6" s="17" customFormat="1" ht="15" x14ac:dyDescent="0.2">
      <c r="A14" s="32"/>
      <c r="B14" s="12"/>
      <c r="C14" s="13" t="s">
        <v>3</v>
      </c>
      <c r="D14" s="11" t="s">
        <v>10</v>
      </c>
      <c r="E14" s="27">
        <f>+'2020'!B23</f>
        <v>912443.54</v>
      </c>
      <c r="F14" s="27">
        <f>+'2021'!J217</f>
        <v>1238607.18</v>
      </c>
    </row>
    <row r="15" spans="1:6" s="17" customFormat="1" ht="15" x14ac:dyDescent="0.2">
      <c r="A15" s="32"/>
      <c r="B15" s="12"/>
      <c r="C15" s="13" t="s">
        <v>5</v>
      </c>
      <c r="D15" s="11" t="s">
        <v>9</v>
      </c>
      <c r="E15" s="27">
        <f>'2020'!B26</f>
        <v>138568.37</v>
      </c>
      <c r="F15" s="27">
        <f>+'2021'!J225</f>
        <v>180158.43</v>
      </c>
    </row>
    <row r="16" spans="1:6" s="17" customFormat="1" ht="15" x14ac:dyDescent="0.2">
      <c r="A16" s="32"/>
      <c r="B16" s="12"/>
      <c r="C16" s="13" t="s">
        <v>11</v>
      </c>
      <c r="D16" s="11" t="s">
        <v>12</v>
      </c>
      <c r="E16" s="27">
        <f>+'2020'!B31</f>
        <v>8281.2199999999993</v>
      </c>
      <c r="F16" s="27">
        <f>+'2021'!J238</f>
        <v>1326.66</v>
      </c>
    </row>
    <row r="17" spans="1:10" s="16" customFormat="1" ht="15.75" x14ac:dyDescent="0.25">
      <c r="A17" s="33"/>
      <c r="B17" s="25" t="s">
        <v>13</v>
      </c>
      <c r="C17" s="23"/>
      <c r="D17" s="24"/>
      <c r="E17" s="28">
        <f>+E4</f>
        <v>11064830.419999998</v>
      </c>
      <c r="F17" s="28">
        <f>+F4</f>
        <v>11229865.43</v>
      </c>
    </row>
    <row r="18" spans="1:10" s="16" customFormat="1" ht="15.75" x14ac:dyDescent="0.25">
      <c r="A18" s="34" t="s">
        <v>57</v>
      </c>
      <c r="B18" s="21" t="s">
        <v>14</v>
      </c>
      <c r="C18" s="14"/>
      <c r="D18" s="11"/>
      <c r="E18" s="41">
        <f>E19+E22+E30+E32+E38+E40+E43</f>
        <v>11195121.659999998</v>
      </c>
      <c r="F18" s="41">
        <f>F19+F22+F30+F32+F38+F40+F43</f>
        <v>11221191.670000002</v>
      </c>
      <c r="J18" s="53"/>
    </row>
    <row r="19" spans="1:10" s="16" customFormat="1" ht="15.75" x14ac:dyDescent="0.25">
      <c r="A19" s="35"/>
      <c r="B19" s="18" t="s">
        <v>58</v>
      </c>
      <c r="C19" s="20" t="s">
        <v>15</v>
      </c>
      <c r="D19" s="18"/>
      <c r="E19" s="29">
        <f>SUM(E20:E21)</f>
        <v>543668.32999999996</v>
      </c>
      <c r="F19" s="29">
        <f>SUM(F20:F21)</f>
        <v>477751.7</v>
      </c>
      <c r="G19" s="55"/>
      <c r="H19" s="53"/>
    </row>
    <row r="20" spans="1:10" s="16" customFormat="1" ht="15" x14ac:dyDescent="0.2">
      <c r="A20" s="35"/>
      <c r="B20" s="11"/>
      <c r="C20" s="13" t="s">
        <v>3</v>
      </c>
      <c r="D20" s="11" t="s">
        <v>16</v>
      </c>
      <c r="E20" s="27">
        <f>+'2020'!B35</f>
        <v>535938.41999999993</v>
      </c>
      <c r="F20" s="27">
        <f>+'2021'!J242</f>
        <v>475801.87</v>
      </c>
    </row>
    <row r="21" spans="1:10" s="16" customFormat="1" ht="15" x14ac:dyDescent="0.2">
      <c r="A21" s="35"/>
      <c r="B21" s="11"/>
      <c r="C21" s="13" t="s">
        <v>5</v>
      </c>
      <c r="D21" s="11" t="s">
        <v>17</v>
      </c>
      <c r="E21" s="27">
        <f>+'2020'!B39</f>
        <v>7729.91</v>
      </c>
      <c r="F21" s="27">
        <f>+'2021'!J265</f>
        <v>1949.8299999999981</v>
      </c>
    </row>
    <row r="22" spans="1:10" s="16" customFormat="1" ht="15.75" x14ac:dyDescent="0.25">
      <c r="A22" s="35"/>
      <c r="B22" s="18" t="s">
        <v>61</v>
      </c>
      <c r="C22" s="20" t="s">
        <v>18</v>
      </c>
      <c r="D22" s="11"/>
      <c r="E22" s="29">
        <f>SUM(E23:E29)</f>
        <v>3080834.7199999997</v>
      </c>
      <c r="F22" s="29">
        <f>SUM(F23:F29)</f>
        <v>3382645.0300000003</v>
      </c>
      <c r="G22" s="55"/>
      <c r="H22" s="53"/>
    </row>
    <row r="23" spans="1:10" s="16" customFormat="1" ht="15" x14ac:dyDescent="0.2">
      <c r="A23" s="35"/>
      <c r="B23" s="12"/>
      <c r="C23" s="13" t="s">
        <v>3</v>
      </c>
      <c r="D23" s="11" t="s">
        <v>19</v>
      </c>
      <c r="E23" s="27">
        <f>+'2020'!B43</f>
        <v>362826.32</v>
      </c>
      <c r="F23" s="27">
        <f>+'2021'!J273</f>
        <v>437993.94999999995</v>
      </c>
    </row>
    <row r="24" spans="1:10" s="16" customFormat="1" ht="15" x14ac:dyDescent="0.2">
      <c r="A24" s="35"/>
      <c r="B24" s="12"/>
      <c r="C24" s="13" t="s">
        <v>5</v>
      </c>
      <c r="D24" s="11" t="s">
        <v>20</v>
      </c>
      <c r="E24" s="27">
        <f>+'2020'!B54</f>
        <v>1860584.4600000002</v>
      </c>
      <c r="F24" s="27">
        <f>+'2021'!J283</f>
        <v>1949342.08</v>
      </c>
    </row>
    <row r="25" spans="1:10" s="16" customFormat="1" ht="15" x14ac:dyDescent="0.2">
      <c r="A25" s="35"/>
      <c r="B25" s="12"/>
      <c r="C25" s="13" t="s">
        <v>11</v>
      </c>
      <c r="D25" s="11" t="s">
        <v>21</v>
      </c>
      <c r="E25" s="27">
        <f>+'2020'!B66</f>
        <v>169550.02000000002</v>
      </c>
      <c r="F25" s="27">
        <f>+'2021'!J297</f>
        <v>256514.24</v>
      </c>
    </row>
    <row r="26" spans="1:10" s="16" customFormat="1" ht="15" x14ac:dyDescent="0.2">
      <c r="A26" s="35"/>
      <c r="B26" s="12"/>
      <c r="C26" s="13" t="s">
        <v>22</v>
      </c>
      <c r="D26" s="11" t="s">
        <v>23</v>
      </c>
      <c r="E26" s="27">
        <f>+'2020'!B77</f>
        <v>397695.52999999991</v>
      </c>
      <c r="F26" s="27">
        <f>+'2021'!J309</f>
        <v>442548.22</v>
      </c>
    </row>
    <row r="27" spans="1:10" s="16" customFormat="1" ht="15" x14ac:dyDescent="0.2">
      <c r="A27" s="35"/>
      <c r="B27" s="12"/>
      <c r="C27" s="13" t="s">
        <v>24</v>
      </c>
      <c r="D27" s="11" t="s">
        <v>25</v>
      </c>
      <c r="E27" s="27">
        <f>+'2020'!B86</f>
        <v>152029.67000000001</v>
      </c>
      <c r="F27" s="27">
        <f>+'2021'!J318</f>
        <v>167999.54</v>
      </c>
    </row>
    <row r="28" spans="1:10" s="16" customFormat="1" ht="15" x14ac:dyDescent="0.2">
      <c r="A28" s="35"/>
      <c r="B28" s="12"/>
      <c r="C28" s="13" t="s">
        <v>26</v>
      </c>
      <c r="D28" s="11" t="s">
        <v>27</v>
      </c>
      <c r="E28" s="27">
        <f>+'2020'!B90</f>
        <v>56247.280000000006</v>
      </c>
      <c r="F28" s="27">
        <f>+'2021'!J338</f>
        <v>55127.91</v>
      </c>
    </row>
    <row r="29" spans="1:10" s="16" customFormat="1" ht="15" x14ac:dyDescent="0.2">
      <c r="A29" s="35"/>
      <c r="B29" s="11"/>
      <c r="C29" s="13" t="s">
        <v>28</v>
      </c>
      <c r="D29" s="15" t="s">
        <v>29</v>
      </c>
      <c r="E29" s="27">
        <f>+'2020'!B93</f>
        <v>81901.440000000002</v>
      </c>
      <c r="F29" s="27">
        <f>+'2021'!J344</f>
        <v>73119.09</v>
      </c>
    </row>
    <row r="30" spans="1:10" s="16" customFormat="1" ht="15.75" x14ac:dyDescent="0.25">
      <c r="A30" s="35"/>
      <c r="B30" s="18" t="s">
        <v>62</v>
      </c>
      <c r="C30" s="20" t="s">
        <v>30</v>
      </c>
      <c r="D30" s="11"/>
      <c r="E30" s="29">
        <f>+E31</f>
        <v>11773.61</v>
      </c>
      <c r="F30" s="29">
        <f>+F31</f>
        <v>2242.3500000000004</v>
      </c>
      <c r="G30" s="55"/>
      <c r="H30" s="53"/>
    </row>
    <row r="31" spans="1:10" s="16" customFormat="1" ht="15" x14ac:dyDescent="0.2">
      <c r="A31" s="35"/>
      <c r="B31" s="11"/>
      <c r="C31" s="13" t="s">
        <v>3</v>
      </c>
      <c r="D31" s="11" t="s">
        <v>30</v>
      </c>
      <c r="E31" s="27">
        <f>+'2020'!B100</f>
        <v>11773.61</v>
      </c>
      <c r="F31" s="27">
        <f>+'2021'!J350</f>
        <v>2242.3500000000004</v>
      </c>
    </row>
    <row r="32" spans="1:10" s="16" customFormat="1" ht="15.75" x14ac:dyDescent="0.25">
      <c r="A32" s="35"/>
      <c r="B32" s="18" t="s">
        <v>59</v>
      </c>
      <c r="C32" s="20" t="s">
        <v>31</v>
      </c>
      <c r="D32" s="11"/>
      <c r="E32" s="29">
        <f>SUM(E33:E37)</f>
        <v>7380031.0999999996</v>
      </c>
      <c r="F32" s="29">
        <f>SUM(F33:F37)</f>
        <v>7177429.3400000008</v>
      </c>
      <c r="G32" s="55"/>
      <c r="H32" s="53"/>
    </row>
    <row r="33" spans="1:8" s="16" customFormat="1" ht="15" x14ac:dyDescent="0.2">
      <c r="A33" s="35"/>
      <c r="B33" s="12"/>
      <c r="C33" s="13" t="s">
        <v>3</v>
      </c>
      <c r="D33" s="11" t="s">
        <v>32</v>
      </c>
      <c r="E33" s="27">
        <f>+'2020'!B104</f>
        <v>5498044.7199999997</v>
      </c>
      <c r="F33" s="27">
        <f>+'2021'!J358</f>
        <v>5340040.0600000005</v>
      </c>
    </row>
    <row r="34" spans="1:8" s="16" customFormat="1" ht="15" x14ac:dyDescent="0.2">
      <c r="A34" s="35"/>
      <c r="B34" s="11"/>
      <c r="C34" s="13" t="s">
        <v>5</v>
      </c>
      <c r="D34" s="11" t="s">
        <v>33</v>
      </c>
      <c r="E34" s="27">
        <f>+'2020'!B106</f>
        <v>1578687.5999999999</v>
      </c>
      <c r="F34" s="27">
        <f>+'2021'!J363</f>
        <v>1502860.49</v>
      </c>
      <c r="G34" s="53"/>
    </row>
    <row r="35" spans="1:8" s="16" customFormat="1" ht="15" x14ac:dyDescent="0.2">
      <c r="A35" s="35"/>
      <c r="B35" s="11"/>
      <c r="C35" s="13" t="s">
        <v>11</v>
      </c>
      <c r="D35" s="11" t="s">
        <v>34</v>
      </c>
      <c r="E35" s="27">
        <f>+'2020'!B108</f>
        <v>157387.10999999999</v>
      </c>
      <c r="F35" s="27">
        <f>+'2021'!J372</f>
        <v>289777.57</v>
      </c>
    </row>
    <row r="36" spans="1:8" s="16" customFormat="1" ht="15" x14ac:dyDescent="0.2">
      <c r="A36" s="35"/>
      <c r="B36" s="11"/>
      <c r="C36" s="14" t="s">
        <v>22</v>
      </c>
      <c r="D36" s="11" t="s">
        <v>67</v>
      </c>
      <c r="E36" s="27">
        <f>+'2020'!B110</f>
        <v>44830.1</v>
      </c>
      <c r="F36" s="27">
        <f>+'2021'!J375</f>
        <v>41789.339999999997</v>
      </c>
    </row>
    <row r="37" spans="1:8" s="16" customFormat="1" ht="15" x14ac:dyDescent="0.2">
      <c r="A37" s="35"/>
      <c r="B37" s="11"/>
      <c r="C37" s="13" t="s">
        <v>24</v>
      </c>
      <c r="D37" s="11" t="s">
        <v>35</v>
      </c>
      <c r="E37" s="27">
        <f>+'2020'!B112</f>
        <v>101081.57</v>
      </c>
      <c r="F37" s="27">
        <f>+'2021'!J378</f>
        <v>2961.88</v>
      </c>
    </row>
    <row r="38" spans="1:8" s="16" customFormat="1" ht="15.75" x14ac:dyDescent="0.25">
      <c r="A38" s="35"/>
      <c r="B38" s="18" t="s">
        <v>60</v>
      </c>
      <c r="C38" s="20" t="s">
        <v>36</v>
      </c>
      <c r="D38" s="11"/>
      <c r="E38" s="29">
        <f>E39</f>
        <v>97842.619999999981</v>
      </c>
      <c r="F38" s="29">
        <f>F39</f>
        <v>110795.93</v>
      </c>
      <c r="G38" s="55"/>
      <c r="H38" s="53"/>
    </row>
    <row r="39" spans="1:8" s="16" customFormat="1" ht="15" x14ac:dyDescent="0.2">
      <c r="A39" s="35"/>
      <c r="B39" s="12"/>
      <c r="C39" s="13" t="s">
        <v>3</v>
      </c>
      <c r="D39" s="11" t="s">
        <v>36</v>
      </c>
      <c r="E39" s="27">
        <f>+'2020'!B116</f>
        <v>97842.619999999981</v>
      </c>
      <c r="F39" s="27">
        <f>+'2021'!J381</f>
        <v>110795.93</v>
      </c>
    </row>
    <row r="40" spans="1:8" s="16" customFormat="1" ht="15.75" x14ac:dyDescent="0.25">
      <c r="A40" s="35"/>
      <c r="B40" s="18" t="s">
        <v>63</v>
      </c>
      <c r="C40" s="20" t="s">
        <v>37</v>
      </c>
      <c r="D40" s="11"/>
      <c r="E40" s="29">
        <f>SUM(E41:E42)</f>
        <v>30126.04</v>
      </c>
      <c r="F40" s="29">
        <f>SUM(F41:F42)</f>
        <v>21474.15</v>
      </c>
      <c r="G40" s="55"/>
      <c r="H40" s="53"/>
    </row>
    <row r="41" spans="1:8" s="16" customFormat="1" ht="15" x14ac:dyDescent="0.2">
      <c r="A41" s="35"/>
      <c r="B41" s="12"/>
      <c r="C41" s="13" t="s">
        <v>3</v>
      </c>
      <c r="D41" s="11" t="s">
        <v>38</v>
      </c>
      <c r="E41" s="27">
        <v>0</v>
      </c>
      <c r="F41" s="27">
        <v>0</v>
      </c>
    </row>
    <row r="42" spans="1:8" s="16" customFormat="1" ht="15" x14ac:dyDescent="0.2">
      <c r="A42" s="35"/>
      <c r="B42" s="12"/>
      <c r="C42" s="13" t="s">
        <v>5</v>
      </c>
      <c r="D42" s="11" t="s">
        <v>39</v>
      </c>
      <c r="E42" s="27">
        <f>+'2020'!B121</f>
        <v>30126.04</v>
      </c>
      <c r="F42" s="27">
        <f>+'2021'!J398</f>
        <v>21474.15</v>
      </c>
    </row>
    <row r="43" spans="1:8" s="16" customFormat="1" ht="15.75" x14ac:dyDescent="0.25">
      <c r="A43" s="35"/>
      <c r="B43" s="18" t="s">
        <v>64</v>
      </c>
      <c r="C43" s="20" t="s">
        <v>40</v>
      </c>
      <c r="D43" s="11"/>
      <c r="E43" s="29">
        <f>E44</f>
        <v>50845.239999999991</v>
      </c>
      <c r="F43" s="29">
        <f>F44</f>
        <v>48853.170000000006</v>
      </c>
      <c r="G43" s="55"/>
      <c r="H43" s="53"/>
    </row>
    <row r="44" spans="1:8" s="16" customFormat="1" ht="15" x14ac:dyDescent="0.2">
      <c r="A44" s="35"/>
      <c r="B44" s="12"/>
      <c r="C44" s="13" t="s">
        <v>3</v>
      </c>
      <c r="D44" s="11" t="s">
        <v>40</v>
      </c>
      <c r="E44" s="27">
        <f>+'2020'!B124</f>
        <v>50845.239999999991</v>
      </c>
      <c r="F44" s="27">
        <f>+'2021'!J400</f>
        <v>48853.170000000006</v>
      </c>
    </row>
    <row r="45" spans="1:8" s="16" customFormat="1" ht="15.75" x14ac:dyDescent="0.25">
      <c r="A45" s="33"/>
      <c r="B45" s="25" t="s">
        <v>41</v>
      </c>
      <c r="C45" s="23"/>
      <c r="D45" s="24"/>
      <c r="E45" s="28">
        <f>E18</f>
        <v>11195121.659999998</v>
      </c>
      <c r="F45" s="28">
        <f>F18</f>
        <v>11221191.670000002</v>
      </c>
    </row>
    <row r="46" spans="1:8" s="16" customFormat="1" ht="15.75" x14ac:dyDescent="0.25">
      <c r="A46" s="33"/>
      <c r="B46" s="25" t="s">
        <v>42</v>
      </c>
      <c r="C46" s="23"/>
      <c r="D46" s="24"/>
      <c r="E46" s="28">
        <f>SUM(E17-E45)</f>
        <v>-130291.24000000022</v>
      </c>
      <c r="F46" s="28">
        <f>SUM(F17-F45)</f>
        <v>8673.7599999979138</v>
      </c>
    </row>
    <row r="47" spans="1:8" s="16" customFormat="1" ht="15.75" x14ac:dyDescent="0.25">
      <c r="A47" s="34" t="s">
        <v>43</v>
      </c>
      <c r="B47" s="21" t="s">
        <v>44</v>
      </c>
      <c r="C47" s="14"/>
      <c r="D47" s="11"/>
      <c r="E47" s="41">
        <f>-(E48+E50)</f>
        <v>-986.5</v>
      </c>
      <c r="F47" s="41">
        <f>-(F48+F50)</f>
        <v>50.47</v>
      </c>
    </row>
    <row r="48" spans="1:8" s="16" customFormat="1" ht="15.75" x14ac:dyDescent="0.25">
      <c r="A48" s="35"/>
      <c r="B48" s="18" t="s">
        <v>58</v>
      </c>
      <c r="C48" s="20" t="s">
        <v>45</v>
      </c>
      <c r="D48" s="18"/>
      <c r="E48" s="29">
        <f>E49</f>
        <v>986.51</v>
      </c>
      <c r="F48" s="29">
        <f>F49</f>
        <v>107.63</v>
      </c>
    </row>
    <row r="49" spans="1:6" s="16" customFormat="1" ht="15" x14ac:dyDescent="0.2">
      <c r="A49" s="35"/>
      <c r="B49" s="12"/>
      <c r="C49" s="13" t="s">
        <v>3</v>
      </c>
      <c r="D49" s="11" t="s">
        <v>45</v>
      </c>
      <c r="E49" s="27">
        <f>+'2020'!B129</f>
        <v>986.51</v>
      </c>
      <c r="F49" s="27">
        <f>+'2021'!J424</f>
        <v>107.63</v>
      </c>
    </row>
    <row r="50" spans="1:6" s="16" customFormat="1" ht="15.75" x14ac:dyDescent="0.25">
      <c r="A50" s="35"/>
      <c r="B50" s="18" t="s">
        <v>61</v>
      </c>
      <c r="C50" s="20" t="s">
        <v>46</v>
      </c>
      <c r="D50" s="18"/>
      <c r="E50" s="29">
        <f>+E51+E52</f>
        <v>-0.01</v>
      </c>
      <c r="F50" s="29">
        <f>+F51+F52</f>
        <v>-158.1</v>
      </c>
    </row>
    <row r="51" spans="1:6" s="16" customFormat="1" ht="15" x14ac:dyDescent="0.2">
      <c r="A51" s="35"/>
      <c r="B51" s="12"/>
      <c r="C51" s="13" t="s">
        <v>3</v>
      </c>
      <c r="D51" s="11" t="s">
        <v>47</v>
      </c>
      <c r="E51" s="27">
        <f>+'2020'!B133</f>
        <v>-0.01</v>
      </c>
      <c r="F51" s="27">
        <f>+'2021'!J430</f>
        <v>-40.29</v>
      </c>
    </row>
    <row r="52" spans="1:6" s="17" customFormat="1" ht="15" x14ac:dyDescent="0.2">
      <c r="A52" s="32"/>
      <c r="B52" s="12"/>
      <c r="C52" s="13" t="s">
        <v>5</v>
      </c>
      <c r="D52" s="11" t="s">
        <v>48</v>
      </c>
      <c r="E52" s="27">
        <v>0</v>
      </c>
      <c r="F52" s="27">
        <f>+'2021'!J432</f>
        <v>-117.81</v>
      </c>
    </row>
    <row r="53" spans="1:6" s="16" customFormat="1" ht="15.75" x14ac:dyDescent="0.25">
      <c r="A53" s="33"/>
      <c r="B53" s="25" t="s">
        <v>49</v>
      </c>
      <c r="C53" s="23"/>
      <c r="D53" s="24"/>
      <c r="E53" s="28">
        <f>E47</f>
        <v>-986.5</v>
      </c>
      <c r="F53" s="28">
        <f>F47</f>
        <v>50.47</v>
      </c>
    </row>
    <row r="54" spans="1:6" s="16" customFormat="1" ht="15.75" x14ac:dyDescent="0.25">
      <c r="A54" s="36"/>
      <c r="B54" s="25" t="s">
        <v>51</v>
      </c>
      <c r="C54" s="26"/>
      <c r="D54" s="22"/>
      <c r="E54" s="28">
        <f>SUM(E46-E53)</f>
        <v>-129304.74000000022</v>
      </c>
      <c r="F54" s="28">
        <f>SUM(F46-F53)</f>
        <v>8623.2899999979145</v>
      </c>
    </row>
    <row r="55" spans="1:6" s="16" customFormat="1" ht="15.75" x14ac:dyDescent="0.25">
      <c r="A55" s="34" t="s">
        <v>55</v>
      </c>
      <c r="B55" s="21" t="s">
        <v>52</v>
      </c>
      <c r="C55" s="14"/>
      <c r="D55" s="11"/>
      <c r="E55" s="27"/>
      <c r="F55" s="27"/>
    </row>
    <row r="56" spans="1:6" s="16" customFormat="1" ht="15.75" x14ac:dyDescent="0.25">
      <c r="A56" s="35"/>
      <c r="B56" s="19" t="s">
        <v>50</v>
      </c>
      <c r="C56" s="20" t="s">
        <v>52</v>
      </c>
      <c r="D56" s="11"/>
      <c r="E56" s="29">
        <f>+E57</f>
        <v>-8848.84</v>
      </c>
      <c r="F56" s="29">
        <f>+F57</f>
        <v>-8623.2900000000009</v>
      </c>
    </row>
    <row r="57" spans="1:6" s="16" customFormat="1" ht="15" x14ac:dyDescent="0.2">
      <c r="A57" s="35"/>
      <c r="B57" s="12"/>
      <c r="C57" s="13" t="s">
        <v>3</v>
      </c>
      <c r="D57" s="11" t="s">
        <v>52</v>
      </c>
      <c r="E57" s="27">
        <f>-'2020'!B137</f>
        <v>-8848.84</v>
      </c>
      <c r="F57" s="27">
        <f>-'2021'!J436</f>
        <v>-8623.2900000000009</v>
      </c>
    </row>
    <row r="58" spans="1:6" s="16" customFormat="1" ht="15.75" x14ac:dyDescent="0.25">
      <c r="A58" s="33"/>
      <c r="B58" s="25" t="s">
        <v>53</v>
      </c>
      <c r="C58" s="23"/>
      <c r="D58" s="24"/>
      <c r="E58" s="28">
        <f>SUM(E57)</f>
        <v>-8848.84</v>
      </c>
      <c r="F58" s="28">
        <f>SUM(F57)</f>
        <v>-8623.2900000000009</v>
      </c>
    </row>
    <row r="59" spans="1:6" s="16" customFormat="1" ht="16.5" thickBot="1" x14ac:dyDescent="0.3">
      <c r="A59" s="37"/>
      <c r="B59" s="38" t="s">
        <v>69</v>
      </c>
      <c r="C59" s="39"/>
      <c r="D59" s="40"/>
      <c r="E59" s="30">
        <f>SUM(E54+E58)</f>
        <v>-138153.58000000022</v>
      </c>
      <c r="F59" s="77">
        <f>SUM(F54+F58)</f>
        <v>-2.0863808458670974E-9</v>
      </c>
    </row>
    <row r="60" spans="1:6" s="16" customFormat="1" ht="15" x14ac:dyDescent="0.2">
      <c r="A60" s="5"/>
      <c r="B60" s="5"/>
      <c r="C60" s="5"/>
      <c r="D60" s="5"/>
      <c r="E60" s="31"/>
      <c r="F60" s="31"/>
    </row>
    <row r="61" spans="1:6" s="16" customFormat="1" ht="15" x14ac:dyDescent="0.2">
      <c r="A61" s="5"/>
      <c r="B61" s="5"/>
      <c r="C61" s="5"/>
      <c r="D61" s="5"/>
      <c r="E61" s="31"/>
      <c r="F61" s="31"/>
    </row>
    <row r="62" spans="1:6" s="16" customFormat="1" ht="15" x14ac:dyDescent="0.2">
      <c r="A62" s="5"/>
      <c r="B62" s="5"/>
      <c r="C62" s="5"/>
      <c r="D62" s="5"/>
      <c r="E62" s="5"/>
      <c r="F62" s="5"/>
    </row>
    <row r="63" spans="1:6" s="16" customFormat="1" ht="15" x14ac:dyDescent="0.2">
      <c r="A63" s="5"/>
      <c r="B63" s="5"/>
      <c r="C63" s="5"/>
      <c r="D63" s="5"/>
      <c r="E63" s="5"/>
      <c r="F63" s="5"/>
    </row>
    <row r="64" spans="1:6" s="9" customFormat="1" ht="15" x14ac:dyDescent="0.2">
      <c r="A64" s="10"/>
      <c r="B64" s="10"/>
      <c r="C64" s="10"/>
      <c r="D64" s="10"/>
      <c r="E64" s="10"/>
      <c r="F64" s="10"/>
    </row>
    <row r="65" spans="1:6" s="9" customFormat="1" ht="15" x14ac:dyDescent="0.2">
      <c r="A65" s="10"/>
      <c r="B65" s="10"/>
      <c r="C65" s="10"/>
      <c r="D65" s="10"/>
      <c r="E65" s="10"/>
      <c r="F65" s="10"/>
    </row>
    <row r="66" spans="1:6" s="9" customFormat="1" ht="15" x14ac:dyDescent="0.2">
      <c r="A66" s="10"/>
      <c r="B66" s="10"/>
      <c r="C66" s="10"/>
      <c r="D66" s="10"/>
      <c r="E66" s="10"/>
      <c r="F66" s="10"/>
    </row>
    <row r="67" spans="1:6" s="9" customFormat="1" ht="15" x14ac:dyDescent="0.2">
      <c r="A67" s="10"/>
      <c r="B67" s="10"/>
      <c r="C67" s="10"/>
      <c r="D67" s="10"/>
      <c r="E67" s="10"/>
      <c r="F67" s="10"/>
    </row>
    <row r="68" spans="1:6" s="9" customFormat="1" ht="15" x14ac:dyDescent="0.2">
      <c r="A68" s="10"/>
      <c r="B68" s="10"/>
      <c r="C68" s="10"/>
      <c r="D68" s="10"/>
      <c r="E68" s="10"/>
      <c r="F68" s="10"/>
    </row>
    <row r="69" spans="1:6" s="9" customFormat="1" ht="15" x14ac:dyDescent="0.2">
      <c r="A69" s="10"/>
      <c r="B69" s="10"/>
      <c r="C69" s="10"/>
      <c r="D69" s="10"/>
      <c r="E69" s="10"/>
      <c r="F69" s="10"/>
    </row>
    <row r="70" spans="1:6" s="9" customFormat="1" ht="15" x14ac:dyDescent="0.2">
      <c r="A70" s="10"/>
      <c r="B70" s="10"/>
      <c r="C70" s="10"/>
      <c r="D70" s="10"/>
      <c r="E70" s="10"/>
      <c r="F70" s="10"/>
    </row>
    <row r="71" spans="1:6" s="9" customFormat="1" ht="15" x14ac:dyDescent="0.2">
      <c r="A71" s="10"/>
      <c r="B71" s="10"/>
      <c r="C71" s="10"/>
      <c r="D71" s="10"/>
      <c r="E71" s="10"/>
      <c r="F71" s="10"/>
    </row>
    <row r="72" spans="1:6" s="9" customFormat="1" ht="15" x14ac:dyDescent="0.2">
      <c r="A72" s="10"/>
      <c r="B72" s="10"/>
      <c r="C72" s="10"/>
      <c r="D72" s="10"/>
      <c r="E72" s="10"/>
      <c r="F72" s="10"/>
    </row>
    <row r="73" spans="1:6" s="9" customFormat="1" ht="15" x14ac:dyDescent="0.2">
      <c r="A73" s="10"/>
      <c r="B73" s="10"/>
      <c r="C73" s="10"/>
      <c r="D73" s="10"/>
      <c r="E73" s="10"/>
      <c r="F73" s="10"/>
    </row>
    <row r="74" spans="1:6" s="9" customFormat="1" ht="15" x14ac:dyDescent="0.2">
      <c r="A74" s="10"/>
      <c r="B74" s="10"/>
      <c r="C74" s="10"/>
      <c r="D74" s="10"/>
      <c r="E74" s="10"/>
      <c r="F74" s="10"/>
    </row>
    <row r="75" spans="1:6" s="9" customFormat="1" ht="15" x14ac:dyDescent="0.2"/>
    <row r="76" spans="1:6" s="4" customFormat="1" ht="15" x14ac:dyDescent="0.2"/>
    <row r="77" spans="1:6" s="4" customFormat="1" ht="15" x14ac:dyDescent="0.2"/>
    <row r="78" spans="1:6" s="4" customFormat="1" ht="15" x14ac:dyDescent="0.2"/>
    <row r="79" spans="1:6" s="4" customFormat="1" ht="15" x14ac:dyDescent="0.2"/>
    <row r="80" spans="1:6" s="4" customFormat="1" ht="15" x14ac:dyDescent="0.2"/>
    <row r="81" s="4" customFormat="1" ht="15" x14ac:dyDescent="0.2"/>
    <row r="82" s="4" customFormat="1" ht="15" x14ac:dyDescent="0.2"/>
    <row r="83" s="4" customFormat="1" ht="15" x14ac:dyDescent="0.2"/>
    <row r="84" s="4" customFormat="1" ht="15" x14ac:dyDescent="0.2"/>
    <row r="85" s="4" customFormat="1" ht="15" x14ac:dyDescent="0.2"/>
    <row r="86" s="4" customFormat="1" ht="15" x14ac:dyDescent="0.2"/>
    <row r="87" s="4" customFormat="1" ht="15" x14ac:dyDescent="0.2"/>
    <row r="88" s="4" customFormat="1" ht="15" x14ac:dyDescent="0.2"/>
    <row r="89" s="4" customFormat="1" ht="15" x14ac:dyDescent="0.2"/>
    <row r="90" s="4" customFormat="1" ht="15" x14ac:dyDescent="0.2"/>
    <row r="91" s="4" customFormat="1" ht="15" x14ac:dyDescent="0.2"/>
    <row r="92" s="4" customFormat="1" ht="15" x14ac:dyDescent="0.2"/>
    <row r="93" s="4" customFormat="1" ht="15" x14ac:dyDescent="0.2"/>
    <row r="94" s="4" customFormat="1" ht="15" x14ac:dyDescent="0.2"/>
    <row r="95" s="4" customFormat="1" ht="15" x14ac:dyDescent="0.2"/>
    <row r="96" s="4" customFormat="1" ht="15" x14ac:dyDescent="0.2"/>
    <row r="97" spans="1:6" s="4" customFormat="1" ht="15" x14ac:dyDescent="0.2"/>
    <row r="98" spans="1:6" s="4" customFormat="1" ht="15" x14ac:dyDescent="0.2"/>
    <row r="99" spans="1:6" x14ac:dyDescent="0.2">
      <c r="A99" s="6"/>
      <c r="B99" s="6"/>
      <c r="C99" s="6"/>
      <c r="D99" s="6"/>
      <c r="E99" s="6"/>
      <c r="F99" s="6"/>
    </row>
    <row r="100" spans="1:6" x14ac:dyDescent="0.2">
      <c r="A100" s="6"/>
      <c r="B100" s="6"/>
      <c r="C100" s="6"/>
      <c r="D100" s="6"/>
      <c r="E100" s="6"/>
      <c r="F100" s="6"/>
    </row>
    <row r="101" spans="1:6" x14ac:dyDescent="0.2">
      <c r="A101" s="6"/>
      <c r="B101" s="6"/>
      <c r="C101" s="6"/>
      <c r="D101" s="6"/>
      <c r="E101" s="6"/>
      <c r="F101" s="6"/>
    </row>
    <row r="102" spans="1:6" x14ac:dyDescent="0.2">
      <c r="A102" s="6"/>
      <c r="B102" s="6"/>
      <c r="C102" s="6"/>
      <c r="D102" s="6"/>
      <c r="E102" s="6"/>
      <c r="F102" s="6"/>
    </row>
    <row r="103" spans="1:6" x14ac:dyDescent="0.2">
      <c r="A103" s="6"/>
      <c r="B103" s="6"/>
      <c r="C103" s="6"/>
      <c r="D103" s="6"/>
      <c r="E103" s="6"/>
      <c r="F103" s="6"/>
    </row>
    <row r="104" spans="1:6" x14ac:dyDescent="0.2">
      <c r="A104" s="6"/>
      <c r="B104" s="6"/>
      <c r="C104" s="6"/>
      <c r="D104" s="6"/>
      <c r="E104" s="6"/>
      <c r="F104" s="6"/>
    </row>
    <row r="105" spans="1:6" x14ac:dyDescent="0.2">
      <c r="A105" s="6"/>
      <c r="B105" s="6"/>
      <c r="C105" s="6"/>
      <c r="D105" s="6"/>
      <c r="E105" s="6"/>
      <c r="F105" s="6"/>
    </row>
    <row r="106" spans="1:6" x14ac:dyDescent="0.2">
      <c r="A106" s="6"/>
      <c r="B106" s="6"/>
      <c r="C106" s="6"/>
      <c r="D106" s="6"/>
      <c r="E106" s="6"/>
      <c r="F106" s="6"/>
    </row>
    <row r="107" spans="1:6" x14ac:dyDescent="0.2">
      <c r="A107" s="6"/>
      <c r="B107" s="6"/>
      <c r="C107" s="6"/>
      <c r="D107" s="6"/>
      <c r="E107" s="6"/>
      <c r="F107" s="6"/>
    </row>
    <row r="108" spans="1:6" x14ac:dyDescent="0.2">
      <c r="A108" s="6"/>
      <c r="B108" s="6"/>
      <c r="C108" s="6"/>
      <c r="D108" s="6"/>
      <c r="E108" s="6"/>
      <c r="F108" s="6"/>
    </row>
    <row r="109" spans="1:6" x14ac:dyDescent="0.2">
      <c r="A109" s="6"/>
      <c r="B109" s="6"/>
      <c r="C109" s="6"/>
      <c r="D109" s="6"/>
      <c r="E109" s="6"/>
      <c r="F109" s="6"/>
    </row>
    <row r="110" spans="1:6" x14ac:dyDescent="0.2">
      <c r="A110" s="6"/>
      <c r="B110" s="6"/>
      <c r="C110" s="6"/>
      <c r="D110" s="6"/>
      <c r="E110" s="6"/>
      <c r="F110" s="6"/>
    </row>
    <row r="111" spans="1:6" x14ac:dyDescent="0.2">
      <c r="A111" s="6"/>
      <c r="B111" s="6"/>
      <c r="C111" s="6"/>
      <c r="D111" s="6"/>
      <c r="E111" s="6"/>
      <c r="F111" s="6"/>
    </row>
    <row r="112" spans="1:6" x14ac:dyDescent="0.2">
      <c r="A112" s="6"/>
      <c r="B112" s="6"/>
      <c r="C112" s="6"/>
      <c r="D112" s="6"/>
      <c r="E112" s="6"/>
      <c r="F112" s="6"/>
    </row>
    <row r="113" spans="1:6" x14ac:dyDescent="0.2">
      <c r="A113" s="6"/>
      <c r="B113" s="6"/>
      <c r="C113" s="6"/>
      <c r="D113" s="6"/>
      <c r="E113" s="6"/>
      <c r="F113" s="6"/>
    </row>
    <row r="114" spans="1:6" x14ac:dyDescent="0.2">
      <c r="A114" s="6"/>
      <c r="B114" s="6"/>
      <c r="C114" s="6"/>
      <c r="D114" s="6"/>
      <c r="E114" s="6"/>
      <c r="F114" s="6"/>
    </row>
    <row r="115" spans="1:6" x14ac:dyDescent="0.2">
      <c r="A115" s="6"/>
      <c r="B115" s="6"/>
      <c r="C115" s="6"/>
      <c r="D115" s="6"/>
      <c r="E115" s="6"/>
      <c r="F115" s="6"/>
    </row>
    <row r="116" spans="1:6" x14ac:dyDescent="0.2">
      <c r="A116" s="6"/>
      <c r="B116" s="6"/>
      <c r="C116" s="6"/>
      <c r="D116" s="6"/>
      <c r="E116" s="6"/>
      <c r="F116" s="6"/>
    </row>
    <row r="117" spans="1:6" x14ac:dyDescent="0.2">
      <c r="A117" s="6"/>
      <c r="B117" s="6"/>
      <c r="C117" s="6"/>
      <c r="D117" s="6"/>
      <c r="E117" s="6"/>
      <c r="F117" s="6"/>
    </row>
    <row r="118" spans="1:6" x14ac:dyDescent="0.2">
      <c r="A118" s="6"/>
      <c r="B118" s="6"/>
      <c r="C118" s="6"/>
      <c r="D118" s="6"/>
      <c r="E118" s="6"/>
      <c r="F118" s="6"/>
    </row>
    <row r="119" spans="1:6" x14ac:dyDescent="0.2">
      <c r="A119" s="6"/>
      <c r="B119" s="6"/>
      <c r="C119" s="6"/>
      <c r="D119" s="6"/>
      <c r="E119" s="6"/>
      <c r="F119" s="6"/>
    </row>
    <row r="120" spans="1:6" x14ac:dyDescent="0.2">
      <c r="A120" s="6"/>
      <c r="B120" s="6"/>
      <c r="C120" s="6"/>
      <c r="D120" s="6"/>
      <c r="E120" s="6"/>
      <c r="F120" s="6"/>
    </row>
    <row r="121" spans="1:6" x14ac:dyDescent="0.2">
      <c r="A121" s="6"/>
      <c r="B121" s="6"/>
      <c r="C121" s="6"/>
      <c r="D121" s="6"/>
      <c r="E121" s="6"/>
      <c r="F121" s="6"/>
    </row>
    <row r="122" spans="1:6" x14ac:dyDescent="0.2">
      <c r="A122" s="6"/>
      <c r="B122" s="6"/>
      <c r="C122" s="6"/>
      <c r="D122" s="6"/>
      <c r="E122" s="6"/>
      <c r="F122" s="6"/>
    </row>
    <row r="123" spans="1:6" x14ac:dyDescent="0.2">
      <c r="A123" s="6"/>
      <c r="B123" s="6"/>
      <c r="C123" s="6"/>
      <c r="D123" s="6"/>
      <c r="E123" s="6"/>
      <c r="F123" s="6"/>
    </row>
    <row r="124" spans="1:6" x14ac:dyDescent="0.2">
      <c r="A124" s="6"/>
      <c r="B124" s="6"/>
      <c r="C124" s="6"/>
      <c r="D124" s="6"/>
      <c r="E124" s="6"/>
      <c r="F124" s="6"/>
    </row>
    <row r="125" spans="1:6" x14ac:dyDescent="0.2">
      <c r="A125" s="6"/>
      <c r="B125" s="6"/>
      <c r="C125" s="6"/>
      <c r="D125" s="6"/>
      <c r="E125" s="6"/>
      <c r="F125" s="6"/>
    </row>
    <row r="126" spans="1:6" x14ac:dyDescent="0.2">
      <c r="A126" s="6"/>
      <c r="B126" s="6"/>
      <c r="C126" s="6"/>
      <c r="D126" s="6"/>
      <c r="E126" s="6"/>
      <c r="F126" s="6"/>
    </row>
    <row r="127" spans="1:6" x14ac:dyDescent="0.2">
      <c r="A127" s="6"/>
      <c r="B127" s="6"/>
      <c r="C127" s="6"/>
      <c r="D127" s="6"/>
      <c r="E127" s="6"/>
      <c r="F127" s="6"/>
    </row>
    <row r="128" spans="1:6" x14ac:dyDescent="0.2">
      <c r="A128" s="6"/>
      <c r="B128" s="6"/>
      <c r="C128" s="6"/>
      <c r="D128" s="6"/>
      <c r="E128" s="6"/>
      <c r="F128" s="6"/>
    </row>
    <row r="129" spans="1:6" x14ac:dyDescent="0.2">
      <c r="A129" s="6"/>
      <c r="B129" s="6"/>
      <c r="C129" s="6"/>
      <c r="D129" s="6"/>
      <c r="E129" s="6"/>
      <c r="F129" s="6"/>
    </row>
    <row r="130" spans="1:6" x14ac:dyDescent="0.2">
      <c r="A130" s="6"/>
      <c r="B130" s="6"/>
      <c r="C130" s="6"/>
      <c r="D130" s="6"/>
      <c r="E130" s="6"/>
      <c r="F130" s="6"/>
    </row>
    <row r="131" spans="1:6" x14ac:dyDescent="0.2">
      <c r="A131" s="6"/>
      <c r="B131" s="6"/>
      <c r="C131" s="6"/>
      <c r="D131" s="6"/>
      <c r="E131" s="6"/>
      <c r="F131" s="6"/>
    </row>
    <row r="132" spans="1:6" x14ac:dyDescent="0.2">
      <c r="A132" s="6"/>
      <c r="B132" s="6"/>
      <c r="C132" s="6"/>
      <c r="D132" s="6"/>
      <c r="E132" s="6"/>
      <c r="F132" s="6"/>
    </row>
    <row r="133" spans="1:6" x14ac:dyDescent="0.2">
      <c r="A133" s="6"/>
      <c r="B133" s="6"/>
      <c r="C133" s="6"/>
      <c r="D133" s="6"/>
      <c r="E133" s="6"/>
      <c r="F133" s="6"/>
    </row>
    <row r="134" spans="1:6" x14ac:dyDescent="0.2">
      <c r="A134" s="6"/>
      <c r="B134" s="6"/>
      <c r="C134" s="6"/>
      <c r="D134" s="6"/>
      <c r="E134" s="6"/>
      <c r="F134" s="6"/>
    </row>
    <row r="135" spans="1:6" x14ac:dyDescent="0.2">
      <c r="A135" s="6"/>
      <c r="B135" s="6"/>
      <c r="C135" s="6"/>
      <c r="D135" s="6"/>
      <c r="E135" s="6"/>
      <c r="F135" s="6"/>
    </row>
    <row r="136" spans="1:6" x14ac:dyDescent="0.2">
      <c r="A136" s="6"/>
      <c r="B136" s="6"/>
      <c r="C136" s="6"/>
      <c r="D136" s="6"/>
      <c r="E136" s="6"/>
      <c r="F136" s="6"/>
    </row>
    <row r="137" spans="1:6" x14ac:dyDescent="0.2">
      <c r="A137" s="6"/>
      <c r="B137" s="6"/>
      <c r="C137" s="6"/>
      <c r="D137" s="6"/>
      <c r="E137" s="6"/>
      <c r="F137" s="6"/>
    </row>
    <row r="138" spans="1:6" x14ac:dyDescent="0.2">
      <c r="A138" s="6"/>
      <c r="B138" s="6"/>
      <c r="C138" s="6"/>
      <c r="D138" s="6"/>
      <c r="E138" s="6"/>
      <c r="F138" s="6"/>
    </row>
    <row r="139" spans="1:6" x14ac:dyDescent="0.2">
      <c r="A139" s="6"/>
      <c r="B139" s="6"/>
      <c r="C139" s="6"/>
      <c r="D139" s="6"/>
      <c r="E139" s="6"/>
      <c r="F139" s="6"/>
    </row>
    <row r="140" spans="1:6" x14ac:dyDescent="0.2">
      <c r="A140" s="6"/>
      <c r="B140" s="6"/>
      <c r="C140" s="6"/>
      <c r="D140" s="6"/>
      <c r="E140" s="6"/>
      <c r="F140" s="6"/>
    </row>
    <row r="141" spans="1:6" x14ac:dyDescent="0.2">
      <c r="A141" s="6"/>
      <c r="B141" s="6"/>
      <c r="C141" s="6"/>
      <c r="D141" s="6"/>
      <c r="E141" s="6"/>
      <c r="F141" s="6"/>
    </row>
    <row r="142" spans="1:6" x14ac:dyDescent="0.2">
      <c r="A142" s="6"/>
      <c r="B142" s="6"/>
      <c r="C142" s="6"/>
      <c r="D142" s="6"/>
      <c r="E142" s="6"/>
      <c r="F142" s="6"/>
    </row>
    <row r="143" spans="1:6" x14ac:dyDescent="0.2">
      <c r="A143" s="6"/>
      <c r="B143" s="6"/>
      <c r="C143" s="6"/>
      <c r="D143" s="6"/>
      <c r="E143" s="6"/>
      <c r="F143" s="6"/>
    </row>
    <row r="144" spans="1:6" x14ac:dyDescent="0.2">
      <c r="A144" s="6"/>
      <c r="B144" s="6"/>
      <c r="C144" s="6"/>
      <c r="D144" s="6"/>
      <c r="E144" s="6"/>
      <c r="F144" s="6"/>
    </row>
    <row r="145" spans="1:6" x14ac:dyDescent="0.2">
      <c r="A145" s="6"/>
      <c r="B145" s="6"/>
      <c r="C145" s="6"/>
      <c r="D145" s="6"/>
      <c r="E145" s="6"/>
      <c r="F145" s="6"/>
    </row>
  </sheetData>
  <phoneticPr fontId="0" type="noConversion"/>
  <printOptions horizontalCentered="1" verticalCentered="1"/>
  <pageMargins left="0.31496062992125984" right="0.31496062992125984" top="0.23622047244094491" bottom="0.27559055118110237" header="0.15748031496062992" footer="0.11811023622047245"/>
  <pageSetup paperSize="9" scale="86" orientation="portrait" r:id="rId1"/>
  <headerFooter alignWithMargins="0">
    <oddFooter>&amp;L&amp;8&amp;K000000&amp;Z&amp;F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438"/>
  <sheetViews>
    <sheetView topLeftCell="A403" workbookViewId="0">
      <selection activeCell="M188" sqref="M188"/>
    </sheetView>
  </sheetViews>
  <sheetFormatPr defaultRowHeight="12.75" x14ac:dyDescent="0.2"/>
  <cols>
    <col min="1" max="1" width="25" customWidth="1"/>
    <col min="2" max="5" width="5.5703125" customWidth="1"/>
    <col min="6" max="6" width="83.28515625" customWidth="1"/>
    <col min="7" max="9" width="20" hidden="1" customWidth="1"/>
    <col min="10" max="10" width="20" customWidth="1"/>
  </cols>
  <sheetData>
    <row r="1" spans="1:10" ht="14.1" customHeight="1" x14ac:dyDescent="0.2">
      <c r="A1" s="62" t="s">
        <v>628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21.95" customHeight="1" x14ac:dyDescent="0.2">
      <c r="A2" s="63" t="s">
        <v>629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14.1" customHeight="1" x14ac:dyDescent="0.2">
      <c r="A3" s="62" t="s">
        <v>630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ht="15" customHeight="1" x14ac:dyDescent="0.2">
      <c r="A4" s="64" t="s">
        <v>631</v>
      </c>
      <c r="B4" s="64" t="s">
        <v>632</v>
      </c>
      <c r="C4" s="64" t="s">
        <v>633</v>
      </c>
      <c r="D4" s="64" t="s">
        <v>634</v>
      </c>
      <c r="E4" s="69" t="s">
        <v>635</v>
      </c>
      <c r="F4" s="69" t="s">
        <v>71</v>
      </c>
      <c r="G4" s="58" t="s">
        <v>636</v>
      </c>
      <c r="H4" s="58" t="s">
        <v>637</v>
      </c>
      <c r="I4" s="58" t="s">
        <v>638</v>
      </c>
      <c r="J4" s="70" t="s">
        <v>639</v>
      </c>
    </row>
    <row r="5" spans="1:10" ht="14.1" hidden="1" customHeight="1" x14ac:dyDescent="0.2">
      <c r="A5" s="59" t="s">
        <v>73</v>
      </c>
      <c r="B5" s="59" t="s">
        <v>640</v>
      </c>
      <c r="C5" s="65" t="s">
        <v>641</v>
      </c>
      <c r="D5" s="66">
        <v>1</v>
      </c>
      <c r="E5" s="67" t="s">
        <v>642</v>
      </c>
      <c r="F5" s="59" t="s">
        <v>643</v>
      </c>
      <c r="G5" s="60">
        <v>34781795.019999988</v>
      </c>
      <c r="H5" s="60">
        <v>25757070.960000012</v>
      </c>
      <c r="I5" s="60">
        <v>25566870.780000016</v>
      </c>
      <c r="J5" s="60">
        <v>34971995.200000033</v>
      </c>
    </row>
    <row r="6" spans="1:10" ht="14.1" hidden="1" customHeight="1" x14ac:dyDescent="0.2">
      <c r="A6" s="59" t="s">
        <v>73</v>
      </c>
      <c r="B6" s="59" t="s">
        <v>644</v>
      </c>
      <c r="C6" s="65" t="s">
        <v>641</v>
      </c>
      <c r="D6" s="66">
        <v>2</v>
      </c>
      <c r="E6" s="67" t="s">
        <v>642</v>
      </c>
      <c r="F6" s="59" t="s">
        <v>645</v>
      </c>
      <c r="G6" s="60">
        <v>30547778.75</v>
      </c>
      <c r="H6" s="60">
        <v>449472.3</v>
      </c>
      <c r="I6" s="60">
        <v>275941.87</v>
      </c>
      <c r="J6" s="60">
        <v>30721309.179999996</v>
      </c>
    </row>
    <row r="7" spans="1:10" ht="14.1" hidden="1" customHeight="1" x14ac:dyDescent="0.2">
      <c r="A7" s="59" t="s">
        <v>73</v>
      </c>
      <c r="B7" s="59" t="s">
        <v>646</v>
      </c>
      <c r="C7" s="65" t="s">
        <v>641</v>
      </c>
      <c r="D7" s="66">
        <v>3</v>
      </c>
      <c r="E7" s="67" t="s">
        <v>642</v>
      </c>
      <c r="F7" s="59" t="s">
        <v>647</v>
      </c>
      <c r="G7" s="60">
        <v>82314.61</v>
      </c>
      <c r="H7" s="60">
        <v>48160.01</v>
      </c>
      <c r="I7" s="60">
        <v>30660.769999999997</v>
      </c>
      <c r="J7" s="60">
        <v>99813.85</v>
      </c>
    </row>
    <row r="8" spans="1:10" ht="14.1" hidden="1" customHeight="1" x14ac:dyDescent="0.2">
      <c r="A8" s="59" t="s">
        <v>73</v>
      </c>
      <c r="B8" s="59" t="s">
        <v>648</v>
      </c>
      <c r="C8" s="65" t="s">
        <v>649</v>
      </c>
      <c r="D8" s="66">
        <v>4</v>
      </c>
      <c r="E8" s="67" t="s">
        <v>642</v>
      </c>
      <c r="F8" s="59" t="s">
        <v>650</v>
      </c>
      <c r="G8" s="60">
        <v>81039.19</v>
      </c>
      <c r="H8" s="60">
        <v>4791.55</v>
      </c>
      <c r="I8" s="60">
        <v>16865.96</v>
      </c>
      <c r="J8" s="60">
        <v>68964.78</v>
      </c>
    </row>
    <row r="9" spans="1:10" ht="14.1" hidden="1" customHeight="1" x14ac:dyDescent="0.2">
      <c r="A9" s="59" t="s">
        <v>73</v>
      </c>
      <c r="B9" s="59" t="s">
        <v>651</v>
      </c>
      <c r="C9" s="65" t="s">
        <v>652</v>
      </c>
      <c r="D9" s="66">
        <v>5</v>
      </c>
      <c r="E9" s="67" t="s">
        <v>642</v>
      </c>
      <c r="F9" s="59" t="s">
        <v>653</v>
      </c>
      <c r="G9" s="60">
        <v>81039.19</v>
      </c>
      <c r="H9" s="60">
        <v>4791.55</v>
      </c>
      <c r="I9" s="60">
        <v>16865.96</v>
      </c>
      <c r="J9" s="60">
        <v>68964.78</v>
      </c>
    </row>
    <row r="10" spans="1:10" ht="14.1" hidden="1" customHeight="1" x14ac:dyDescent="0.2">
      <c r="A10" s="59" t="s">
        <v>73</v>
      </c>
      <c r="B10" s="59" t="s">
        <v>654</v>
      </c>
      <c r="C10" s="65" t="s">
        <v>652</v>
      </c>
      <c r="D10" s="66">
        <v>6</v>
      </c>
      <c r="E10" s="67" t="s">
        <v>655</v>
      </c>
      <c r="F10" s="59" t="s">
        <v>656</v>
      </c>
      <c r="G10" s="60">
        <v>81039.19</v>
      </c>
      <c r="H10" s="60">
        <v>4791.55</v>
      </c>
      <c r="I10" s="60">
        <v>16865.96</v>
      </c>
      <c r="J10" s="60">
        <v>68964.78</v>
      </c>
    </row>
    <row r="11" spans="1:10" ht="14.1" hidden="1" customHeight="1" x14ac:dyDescent="0.2">
      <c r="A11" s="59" t="s">
        <v>73</v>
      </c>
      <c r="B11" s="59" t="s">
        <v>657</v>
      </c>
      <c r="C11" s="65" t="s">
        <v>658</v>
      </c>
      <c r="D11" s="66">
        <v>4</v>
      </c>
      <c r="E11" s="67" t="s">
        <v>642</v>
      </c>
      <c r="F11" s="59" t="s">
        <v>659</v>
      </c>
      <c r="G11" s="60">
        <v>1275.42</v>
      </c>
      <c r="H11" s="60">
        <v>43368.46</v>
      </c>
      <c r="I11" s="60">
        <v>13794.81</v>
      </c>
      <c r="J11" s="60">
        <v>30849.07</v>
      </c>
    </row>
    <row r="12" spans="1:10" ht="14.1" hidden="1" customHeight="1" x14ac:dyDescent="0.2">
      <c r="A12" s="59" t="s">
        <v>73</v>
      </c>
      <c r="B12" s="59" t="s">
        <v>660</v>
      </c>
      <c r="C12" s="65" t="s">
        <v>652</v>
      </c>
      <c r="D12" s="66">
        <v>5</v>
      </c>
      <c r="E12" s="67" t="s">
        <v>642</v>
      </c>
      <c r="F12" s="59" t="s">
        <v>661</v>
      </c>
      <c r="G12" s="60">
        <v>1275.42</v>
      </c>
      <c r="H12" s="60">
        <v>43368.46</v>
      </c>
      <c r="I12" s="60">
        <v>13794.81</v>
      </c>
      <c r="J12" s="60">
        <v>30849.07</v>
      </c>
    </row>
    <row r="13" spans="1:10" ht="14.1" hidden="1" customHeight="1" x14ac:dyDescent="0.2">
      <c r="A13" s="59" t="s">
        <v>73</v>
      </c>
      <c r="B13" s="59" t="s">
        <v>662</v>
      </c>
      <c r="C13" s="65" t="s">
        <v>652</v>
      </c>
      <c r="D13" s="66">
        <v>6</v>
      </c>
      <c r="E13" s="67" t="s">
        <v>655</v>
      </c>
      <c r="F13" s="59" t="s">
        <v>663</v>
      </c>
      <c r="G13" s="60">
        <v>1275.42</v>
      </c>
      <c r="H13" s="60">
        <v>43368.46</v>
      </c>
      <c r="I13" s="60">
        <v>13794.81</v>
      </c>
      <c r="J13" s="60">
        <v>30849.07</v>
      </c>
    </row>
    <row r="14" spans="1:10" ht="14.1" hidden="1" customHeight="1" x14ac:dyDescent="0.2">
      <c r="A14" s="59" t="s">
        <v>73</v>
      </c>
      <c r="B14" s="59" t="s">
        <v>664</v>
      </c>
      <c r="C14" s="65" t="s">
        <v>665</v>
      </c>
      <c r="D14" s="66">
        <v>3</v>
      </c>
      <c r="E14" s="67" t="s">
        <v>642</v>
      </c>
      <c r="F14" s="59" t="s">
        <v>666</v>
      </c>
      <c r="G14" s="60">
        <v>30183020.309999999</v>
      </c>
      <c r="H14" s="60">
        <v>363632.06999999995</v>
      </c>
      <c r="I14" s="60">
        <v>224953.59000000003</v>
      </c>
      <c r="J14" s="60">
        <v>30321698.789999995</v>
      </c>
    </row>
    <row r="15" spans="1:10" ht="14.1" hidden="1" customHeight="1" x14ac:dyDescent="0.2">
      <c r="A15" s="59" t="s">
        <v>73</v>
      </c>
      <c r="B15" s="59" t="s">
        <v>667</v>
      </c>
      <c r="C15" s="65" t="s">
        <v>652</v>
      </c>
      <c r="D15" s="66">
        <v>4</v>
      </c>
      <c r="E15" s="67" t="s">
        <v>642</v>
      </c>
      <c r="F15" s="59" t="s">
        <v>668</v>
      </c>
      <c r="G15" s="60">
        <v>29741508.09</v>
      </c>
      <c r="H15" s="60">
        <v>14006.42</v>
      </c>
      <c r="I15" s="60">
        <v>7753.07</v>
      </c>
      <c r="J15" s="60">
        <v>29747761.439999998</v>
      </c>
    </row>
    <row r="16" spans="1:10" ht="14.1" hidden="1" customHeight="1" x14ac:dyDescent="0.2">
      <c r="A16" s="59" t="s">
        <v>73</v>
      </c>
      <c r="B16" s="59" t="s">
        <v>669</v>
      </c>
      <c r="C16" s="65" t="s">
        <v>670</v>
      </c>
      <c r="D16" s="66">
        <v>5</v>
      </c>
      <c r="E16" s="67" t="s">
        <v>642</v>
      </c>
      <c r="F16" s="59" t="s">
        <v>671</v>
      </c>
      <c r="G16" s="60">
        <v>29741508.09</v>
      </c>
      <c r="H16" s="60">
        <v>14006.42</v>
      </c>
      <c r="I16" s="60">
        <v>7753.07</v>
      </c>
      <c r="J16" s="60">
        <v>29747761.439999998</v>
      </c>
    </row>
    <row r="17" spans="1:10" ht="14.1" hidden="1" customHeight="1" x14ac:dyDescent="0.2">
      <c r="A17" s="59" t="s">
        <v>73</v>
      </c>
      <c r="B17" s="59" t="s">
        <v>672</v>
      </c>
      <c r="C17" s="65" t="s">
        <v>652</v>
      </c>
      <c r="D17" s="66">
        <v>6</v>
      </c>
      <c r="E17" s="67" t="s">
        <v>655</v>
      </c>
      <c r="F17" s="59" t="s">
        <v>673</v>
      </c>
      <c r="G17" s="60">
        <v>29745912.050000001</v>
      </c>
      <c r="H17" s="60">
        <v>14006.42</v>
      </c>
      <c r="I17" s="60">
        <v>5445</v>
      </c>
      <c r="J17" s="60">
        <v>29754473.469999999</v>
      </c>
    </row>
    <row r="18" spans="1:10" ht="14.1" hidden="1" customHeight="1" x14ac:dyDescent="0.2">
      <c r="A18" s="59" t="s">
        <v>73</v>
      </c>
      <c r="B18" s="59" t="s">
        <v>674</v>
      </c>
      <c r="C18" s="65" t="s">
        <v>670</v>
      </c>
      <c r="D18" s="66">
        <v>6</v>
      </c>
      <c r="E18" s="67" t="s">
        <v>655</v>
      </c>
      <c r="F18" s="59" t="s">
        <v>675</v>
      </c>
      <c r="G18" s="60">
        <v>-4403.96</v>
      </c>
      <c r="H18" s="60">
        <v>0</v>
      </c>
      <c r="I18" s="60">
        <v>2308.0700000000002</v>
      </c>
      <c r="J18" s="60">
        <v>-6712.03</v>
      </c>
    </row>
    <row r="19" spans="1:10" ht="14.1" hidden="1" customHeight="1" x14ac:dyDescent="0.2">
      <c r="A19" s="59" t="s">
        <v>73</v>
      </c>
      <c r="B19" s="59" t="s">
        <v>676</v>
      </c>
      <c r="C19" s="65" t="s">
        <v>670</v>
      </c>
      <c r="D19" s="66">
        <v>4</v>
      </c>
      <c r="E19" s="67" t="s">
        <v>642</v>
      </c>
      <c r="F19" s="59" t="s">
        <v>677</v>
      </c>
      <c r="G19" s="60">
        <v>94155.950000000012</v>
      </c>
      <c r="H19" s="60">
        <v>4782.4000000000005</v>
      </c>
      <c r="I19" s="60">
        <v>18173.620000000003</v>
      </c>
      <c r="J19" s="60">
        <v>80764.73000000001</v>
      </c>
    </row>
    <row r="20" spans="1:10" ht="14.1" hidden="1" customHeight="1" x14ac:dyDescent="0.2">
      <c r="A20" s="59" t="s">
        <v>73</v>
      </c>
      <c r="B20" s="59" t="s">
        <v>678</v>
      </c>
      <c r="C20" s="65" t="s">
        <v>652</v>
      </c>
      <c r="D20" s="66">
        <v>5</v>
      </c>
      <c r="E20" s="67" t="s">
        <v>642</v>
      </c>
      <c r="F20" s="59" t="s">
        <v>679</v>
      </c>
      <c r="G20" s="60">
        <v>94155.950000000012</v>
      </c>
      <c r="H20" s="60">
        <v>3830.8</v>
      </c>
      <c r="I20" s="60">
        <v>18055.97</v>
      </c>
      <c r="J20" s="60">
        <v>79930.78</v>
      </c>
    </row>
    <row r="21" spans="1:10" ht="14.1" hidden="1" customHeight="1" x14ac:dyDescent="0.2">
      <c r="A21" s="59" t="s">
        <v>73</v>
      </c>
      <c r="B21" s="59" t="s">
        <v>680</v>
      </c>
      <c r="C21" s="65" t="s">
        <v>652</v>
      </c>
      <c r="D21" s="66">
        <v>6</v>
      </c>
      <c r="E21" s="67" t="s">
        <v>655</v>
      </c>
      <c r="F21" s="59" t="s">
        <v>681</v>
      </c>
      <c r="G21" s="60">
        <v>177970.07</v>
      </c>
      <c r="H21" s="60">
        <v>3830.8</v>
      </c>
      <c r="I21" s="60">
        <v>1915.4</v>
      </c>
      <c r="J21" s="60">
        <v>179885.47</v>
      </c>
    </row>
    <row r="22" spans="1:10" ht="14.1" hidden="1" customHeight="1" x14ac:dyDescent="0.2">
      <c r="A22" s="59" t="s">
        <v>73</v>
      </c>
      <c r="B22" s="59" t="s">
        <v>682</v>
      </c>
      <c r="C22" s="65" t="s">
        <v>670</v>
      </c>
      <c r="D22" s="66">
        <v>6</v>
      </c>
      <c r="E22" s="67" t="s">
        <v>655</v>
      </c>
      <c r="F22" s="59" t="s">
        <v>683</v>
      </c>
      <c r="G22" s="60">
        <v>-83814.12</v>
      </c>
      <c r="H22" s="60">
        <v>0</v>
      </c>
      <c r="I22" s="60">
        <v>16140.57</v>
      </c>
      <c r="J22" s="60">
        <v>-99954.69</v>
      </c>
    </row>
    <row r="23" spans="1:10" ht="14.1" hidden="1" customHeight="1" x14ac:dyDescent="0.2">
      <c r="A23" s="59" t="s">
        <v>73</v>
      </c>
      <c r="B23" s="59" t="s">
        <v>684</v>
      </c>
      <c r="C23" s="65" t="s">
        <v>670</v>
      </c>
      <c r="D23" s="66">
        <v>5</v>
      </c>
      <c r="E23" s="67" t="s">
        <v>642</v>
      </c>
      <c r="F23" s="59" t="s">
        <v>685</v>
      </c>
      <c r="G23" s="60">
        <v>0</v>
      </c>
      <c r="H23" s="60">
        <v>951.6</v>
      </c>
      <c r="I23" s="60">
        <v>117.65</v>
      </c>
      <c r="J23" s="60">
        <v>833.95</v>
      </c>
    </row>
    <row r="24" spans="1:10" ht="14.1" hidden="1" customHeight="1" x14ac:dyDescent="0.2">
      <c r="A24" s="59" t="s">
        <v>73</v>
      </c>
      <c r="B24" s="59" t="s">
        <v>686</v>
      </c>
      <c r="C24" s="65" t="s">
        <v>652</v>
      </c>
      <c r="D24" s="66">
        <v>6</v>
      </c>
      <c r="E24" s="67" t="s">
        <v>655</v>
      </c>
      <c r="F24" s="59" t="s">
        <v>687</v>
      </c>
      <c r="G24" s="60">
        <v>0</v>
      </c>
      <c r="H24" s="60">
        <v>951.6</v>
      </c>
      <c r="I24" s="60">
        <v>0</v>
      </c>
      <c r="J24" s="60">
        <v>951.6</v>
      </c>
    </row>
    <row r="25" spans="1:10" ht="14.1" hidden="1" customHeight="1" x14ac:dyDescent="0.2">
      <c r="A25" s="59" t="s">
        <v>73</v>
      </c>
      <c r="B25" s="59" t="s">
        <v>688</v>
      </c>
      <c r="C25" s="65" t="s">
        <v>670</v>
      </c>
      <c r="D25" s="66">
        <v>6</v>
      </c>
      <c r="E25" s="67" t="s">
        <v>655</v>
      </c>
      <c r="F25" s="59" t="s">
        <v>689</v>
      </c>
      <c r="G25" s="60">
        <v>0</v>
      </c>
      <c r="H25" s="60">
        <v>0</v>
      </c>
      <c r="I25" s="60">
        <v>117.65</v>
      </c>
      <c r="J25" s="60">
        <v>-117.65</v>
      </c>
    </row>
    <row r="26" spans="1:10" ht="14.1" hidden="1" customHeight="1" x14ac:dyDescent="0.2">
      <c r="A26" s="59" t="s">
        <v>73</v>
      </c>
      <c r="B26" s="59" t="s">
        <v>690</v>
      </c>
      <c r="C26" s="65" t="s">
        <v>691</v>
      </c>
      <c r="D26" s="66">
        <v>4</v>
      </c>
      <c r="E26" s="67" t="s">
        <v>642</v>
      </c>
      <c r="F26" s="59" t="s">
        <v>692</v>
      </c>
      <c r="G26" s="60">
        <v>182136.85000000009</v>
      </c>
      <c r="H26" s="60">
        <v>126236.84999999999</v>
      </c>
      <c r="I26" s="60">
        <v>101061.8</v>
      </c>
      <c r="J26" s="60">
        <v>207311.89999999991</v>
      </c>
    </row>
    <row r="27" spans="1:10" ht="14.1" hidden="1" customHeight="1" x14ac:dyDescent="0.2">
      <c r="A27" s="59" t="s">
        <v>73</v>
      </c>
      <c r="B27" s="59" t="s">
        <v>693</v>
      </c>
      <c r="C27" s="65" t="s">
        <v>652</v>
      </c>
      <c r="D27" s="66">
        <v>5</v>
      </c>
      <c r="E27" s="67" t="s">
        <v>642</v>
      </c>
      <c r="F27" s="59" t="s">
        <v>694</v>
      </c>
      <c r="G27" s="60">
        <v>22850.869999999995</v>
      </c>
      <c r="H27" s="60">
        <v>0</v>
      </c>
      <c r="I27" s="60">
        <v>4206.9800000000005</v>
      </c>
      <c r="J27" s="60">
        <v>18643.89</v>
      </c>
    </row>
    <row r="28" spans="1:10" ht="14.1" hidden="1" customHeight="1" x14ac:dyDescent="0.2">
      <c r="A28" s="59" t="s">
        <v>73</v>
      </c>
      <c r="B28" s="59" t="s">
        <v>695</v>
      </c>
      <c r="C28" s="65" t="s">
        <v>652</v>
      </c>
      <c r="D28" s="66">
        <v>6</v>
      </c>
      <c r="E28" s="67" t="s">
        <v>655</v>
      </c>
      <c r="F28" s="59" t="s">
        <v>696</v>
      </c>
      <c r="G28" s="60">
        <v>89621.47</v>
      </c>
      <c r="H28" s="60">
        <v>0</v>
      </c>
      <c r="I28" s="60">
        <v>23.18</v>
      </c>
      <c r="J28" s="60">
        <v>89598.29</v>
      </c>
    </row>
    <row r="29" spans="1:10" ht="14.1" hidden="1" customHeight="1" x14ac:dyDescent="0.2">
      <c r="A29" s="59" t="s">
        <v>73</v>
      </c>
      <c r="B29" s="59" t="s">
        <v>697</v>
      </c>
      <c r="C29" s="65" t="s">
        <v>670</v>
      </c>
      <c r="D29" s="66">
        <v>6</v>
      </c>
      <c r="E29" s="67" t="s">
        <v>655</v>
      </c>
      <c r="F29" s="59" t="s">
        <v>698</v>
      </c>
      <c r="G29" s="60">
        <v>-66770.600000000006</v>
      </c>
      <c r="H29" s="60">
        <v>0</v>
      </c>
      <c r="I29" s="60">
        <v>4183.8</v>
      </c>
      <c r="J29" s="60">
        <v>-70954.399999999994</v>
      </c>
    </row>
    <row r="30" spans="1:10" ht="14.1" hidden="1" customHeight="1" x14ac:dyDescent="0.2">
      <c r="A30" s="59" t="s">
        <v>73</v>
      </c>
      <c r="B30" s="59" t="s">
        <v>699</v>
      </c>
      <c r="C30" s="65" t="s">
        <v>670</v>
      </c>
      <c r="D30" s="66">
        <v>5</v>
      </c>
      <c r="E30" s="67" t="s">
        <v>642</v>
      </c>
      <c r="F30" s="59" t="s">
        <v>700</v>
      </c>
      <c r="G30" s="60">
        <v>133975.51</v>
      </c>
      <c r="H30" s="60">
        <v>91239.64</v>
      </c>
      <c r="I30" s="60">
        <v>79597.83</v>
      </c>
      <c r="J30" s="60">
        <v>145617.32000000007</v>
      </c>
    </row>
    <row r="31" spans="1:10" ht="14.1" hidden="1" customHeight="1" x14ac:dyDescent="0.2">
      <c r="A31" s="59" t="s">
        <v>73</v>
      </c>
      <c r="B31" s="59" t="s">
        <v>701</v>
      </c>
      <c r="C31" s="65" t="s">
        <v>652</v>
      </c>
      <c r="D31" s="66">
        <v>6</v>
      </c>
      <c r="E31" s="67" t="s">
        <v>655</v>
      </c>
      <c r="F31" s="59" t="s">
        <v>702</v>
      </c>
      <c r="G31" s="60">
        <v>1794985.73</v>
      </c>
      <c r="H31" s="60">
        <v>56344.42</v>
      </c>
      <c r="I31" s="60">
        <v>54458.87</v>
      </c>
      <c r="J31" s="60">
        <v>1796871.28</v>
      </c>
    </row>
    <row r="32" spans="1:10" ht="14.1" hidden="1" customHeight="1" x14ac:dyDescent="0.2">
      <c r="A32" s="59" t="s">
        <v>73</v>
      </c>
      <c r="B32" s="59" t="s">
        <v>703</v>
      </c>
      <c r="C32" s="65" t="s">
        <v>670</v>
      </c>
      <c r="D32" s="66">
        <v>6</v>
      </c>
      <c r="E32" s="67" t="s">
        <v>655</v>
      </c>
      <c r="F32" s="59" t="s">
        <v>704</v>
      </c>
      <c r="G32" s="60">
        <v>-1661010.22</v>
      </c>
      <c r="H32" s="60">
        <v>34895.22</v>
      </c>
      <c r="I32" s="60">
        <v>25138.959999999999</v>
      </c>
      <c r="J32" s="60">
        <v>-1651253.96</v>
      </c>
    </row>
    <row r="33" spans="1:10" ht="14.1" hidden="1" customHeight="1" x14ac:dyDescent="0.2">
      <c r="A33" s="59" t="s">
        <v>73</v>
      </c>
      <c r="B33" s="59" t="s">
        <v>705</v>
      </c>
      <c r="C33" s="65" t="s">
        <v>691</v>
      </c>
      <c r="D33" s="66">
        <v>5</v>
      </c>
      <c r="E33" s="67" t="s">
        <v>642</v>
      </c>
      <c r="F33" s="59" t="s">
        <v>706</v>
      </c>
      <c r="G33" s="60">
        <v>25310.47000000003</v>
      </c>
      <c r="H33" s="60">
        <v>34997.21</v>
      </c>
      <c r="I33" s="60">
        <v>17256.989999999998</v>
      </c>
      <c r="J33" s="60">
        <v>43050.69</v>
      </c>
    </row>
    <row r="34" spans="1:10" ht="14.1" hidden="1" customHeight="1" x14ac:dyDescent="0.2">
      <c r="A34" s="59" t="s">
        <v>73</v>
      </c>
      <c r="B34" s="59" t="s">
        <v>707</v>
      </c>
      <c r="C34" s="65" t="s">
        <v>652</v>
      </c>
      <c r="D34" s="66">
        <v>6</v>
      </c>
      <c r="E34" s="67" t="s">
        <v>655</v>
      </c>
      <c r="F34" s="59" t="s">
        <v>708</v>
      </c>
      <c r="G34" s="60">
        <v>391541.46</v>
      </c>
      <c r="H34" s="60">
        <v>29342.37</v>
      </c>
      <c r="I34" s="60">
        <v>11018.16</v>
      </c>
      <c r="J34" s="60">
        <v>409865.67</v>
      </c>
    </row>
    <row r="35" spans="1:10" ht="14.1" hidden="1" customHeight="1" x14ac:dyDescent="0.2">
      <c r="A35" s="59" t="s">
        <v>73</v>
      </c>
      <c r="B35" s="59" t="s">
        <v>709</v>
      </c>
      <c r="C35" s="65" t="s">
        <v>670</v>
      </c>
      <c r="D35" s="66">
        <v>6</v>
      </c>
      <c r="E35" s="67" t="s">
        <v>655</v>
      </c>
      <c r="F35" s="59" t="s">
        <v>710</v>
      </c>
      <c r="G35" s="60">
        <v>-366230.99</v>
      </c>
      <c r="H35" s="60">
        <v>5654.84</v>
      </c>
      <c r="I35" s="60">
        <v>6238.83</v>
      </c>
      <c r="J35" s="60">
        <v>-366814.98</v>
      </c>
    </row>
    <row r="36" spans="1:10" ht="14.1" hidden="1" customHeight="1" x14ac:dyDescent="0.2">
      <c r="A36" s="59" t="s">
        <v>73</v>
      </c>
      <c r="B36" s="59" t="s">
        <v>711</v>
      </c>
      <c r="C36" s="65" t="s">
        <v>649</v>
      </c>
      <c r="D36" s="66">
        <v>5</v>
      </c>
      <c r="E36" s="67" t="s">
        <v>642</v>
      </c>
      <c r="F36" s="59" t="s">
        <v>712</v>
      </c>
      <c r="G36" s="60">
        <v>0</v>
      </c>
      <c r="H36" s="60">
        <v>0</v>
      </c>
      <c r="I36" s="60">
        <v>0</v>
      </c>
      <c r="J36" s="60">
        <v>0</v>
      </c>
    </row>
    <row r="37" spans="1:10" ht="14.1" hidden="1" customHeight="1" x14ac:dyDescent="0.2">
      <c r="A37" s="59" t="s">
        <v>73</v>
      </c>
      <c r="B37" s="59" t="s">
        <v>713</v>
      </c>
      <c r="C37" s="65" t="s">
        <v>652</v>
      </c>
      <c r="D37" s="66">
        <v>6</v>
      </c>
      <c r="E37" s="67" t="s">
        <v>655</v>
      </c>
      <c r="F37" s="59" t="s">
        <v>714</v>
      </c>
      <c r="G37" s="60">
        <v>7513.88</v>
      </c>
      <c r="H37" s="60">
        <v>0</v>
      </c>
      <c r="I37" s="60">
        <v>0</v>
      </c>
      <c r="J37" s="60">
        <v>7513.88</v>
      </c>
    </row>
    <row r="38" spans="1:10" ht="14.1" hidden="1" customHeight="1" x14ac:dyDescent="0.2">
      <c r="A38" s="59" t="s">
        <v>73</v>
      </c>
      <c r="B38" s="59" t="s">
        <v>715</v>
      </c>
      <c r="C38" s="65" t="s">
        <v>670</v>
      </c>
      <c r="D38" s="66">
        <v>6</v>
      </c>
      <c r="E38" s="67" t="s">
        <v>655</v>
      </c>
      <c r="F38" s="59" t="s">
        <v>716</v>
      </c>
      <c r="G38" s="60">
        <v>-7513.88</v>
      </c>
      <c r="H38" s="60">
        <v>0</v>
      </c>
      <c r="I38" s="60">
        <v>0</v>
      </c>
      <c r="J38" s="60">
        <v>-7513.88</v>
      </c>
    </row>
    <row r="39" spans="1:10" ht="14.1" hidden="1" customHeight="1" x14ac:dyDescent="0.2">
      <c r="A39" s="59" t="s">
        <v>73</v>
      </c>
      <c r="B39" s="59" t="s">
        <v>717</v>
      </c>
      <c r="C39" s="65" t="s">
        <v>649</v>
      </c>
      <c r="D39" s="66">
        <v>4</v>
      </c>
      <c r="E39" s="67" t="s">
        <v>642</v>
      </c>
      <c r="F39" s="59" t="s">
        <v>718</v>
      </c>
      <c r="G39" s="60">
        <v>137416.53000000003</v>
      </c>
      <c r="H39" s="60">
        <v>31201.05</v>
      </c>
      <c r="I39" s="60">
        <v>24135.16</v>
      </c>
      <c r="J39" s="60">
        <v>144482.42000000004</v>
      </c>
    </row>
    <row r="40" spans="1:10" ht="14.1" hidden="1" customHeight="1" x14ac:dyDescent="0.2">
      <c r="A40" s="59" t="s">
        <v>73</v>
      </c>
      <c r="B40" s="59" t="s">
        <v>719</v>
      </c>
      <c r="C40" s="65" t="s">
        <v>652</v>
      </c>
      <c r="D40" s="66">
        <v>5</v>
      </c>
      <c r="E40" s="67" t="s">
        <v>642</v>
      </c>
      <c r="F40" s="59" t="s">
        <v>720</v>
      </c>
      <c r="G40" s="60">
        <v>91298.38</v>
      </c>
      <c r="H40" s="60">
        <v>5953.94</v>
      </c>
      <c r="I40" s="60">
        <v>8714.66</v>
      </c>
      <c r="J40" s="60">
        <v>88537.660000000033</v>
      </c>
    </row>
    <row r="41" spans="1:10" ht="14.1" hidden="1" customHeight="1" x14ac:dyDescent="0.2">
      <c r="A41" s="59" t="s">
        <v>73</v>
      </c>
      <c r="B41" s="59" t="s">
        <v>721</v>
      </c>
      <c r="C41" s="65" t="s">
        <v>652</v>
      </c>
      <c r="D41" s="66">
        <v>6</v>
      </c>
      <c r="E41" s="67" t="s">
        <v>655</v>
      </c>
      <c r="F41" s="59" t="s">
        <v>722</v>
      </c>
      <c r="G41" s="60">
        <v>999829.17</v>
      </c>
      <c r="H41" s="60">
        <v>5953.94</v>
      </c>
      <c r="I41" s="60">
        <v>0</v>
      </c>
      <c r="J41" s="60">
        <v>1005783.11</v>
      </c>
    </row>
    <row r="42" spans="1:10" ht="14.1" hidden="1" customHeight="1" x14ac:dyDescent="0.2">
      <c r="A42" s="59" t="s">
        <v>73</v>
      </c>
      <c r="B42" s="59" t="s">
        <v>723</v>
      </c>
      <c r="C42" s="65" t="s">
        <v>670</v>
      </c>
      <c r="D42" s="66">
        <v>6</v>
      </c>
      <c r="E42" s="67" t="s">
        <v>655</v>
      </c>
      <c r="F42" s="59" t="s">
        <v>724</v>
      </c>
      <c r="G42" s="60">
        <v>-908530.79</v>
      </c>
      <c r="H42" s="60">
        <v>0</v>
      </c>
      <c r="I42" s="60">
        <v>8714.66</v>
      </c>
      <c r="J42" s="60">
        <v>-917245.45</v>
      </c>
    </row>
    <row r="43" spans="1:10" ht="14.1" hidden="1" customHeight="1" x14ac:dyDescent="0.2">
      <c r="A43" s="59" t="s">
        <v>73</v>
      </c>
      <c r="B43" s="59" t="s">
        <v>725</v>
      </c>
      <c r="C43" s="65" t="s">
        <v>670</v>
      </c>
      <c r="D43" s="66">
        <v>5</v>
      </c>
      <c r="E43" s="67" t="s">
        <v>642</v>
      </c>
      <c r="F43" s="59" t="s">
        <v>726</v>
      </c>
      <c r="G43" s="60">
        <v>46118.150000000009</v>
      </c>
      <c r="H43" s="60">
        <v>25247.11</v>
      </c>
      <c r="I43" s="60">
        <v>15420.5</v>
      </c>
      <c r="J43" s="60">
        <v>55944.760000000009</v>
      </c>
    </row>
    <row r="44" spans="1:10" ht="14.1" hidden="1" customHeight="1" x14ac:dyDescent="0.2">
      <c r="A44" s="59" t="s">
        <v>73</v>
      </c>
      <c r="B44" s="59" t="s">
        <v>727</v>
      </c>
      <c r="C44" s="65" t="s">
        <v>652</v>
      </c>
      <c r="D44" s="66">
        <v>6</v>
      </c>
      <c r="E44" s="67" t="s">
        <v>655</v>
      </c>
      <c r="F44" s="59" t="s">
        <v>728</v>
      </c>
      <c r="G44" s="60">
        <v>96684.97</v>
      </c>
      <c r="H44" s="60">
        <v>0</v>
      </c>
      <c r="I44" s="60">
        <v>0</v>
      </c>
      <c r="J44" s="60">
        <v>96684.97</v>
      </c>
    </row>
    <row r="45" spans="1:10" ht="14.1" hidden="1" customHeight="1" x14ac:dyDescent="0.2">
      <c r="A45" s="59" t="s">
        <v>73</v>
      </c>
      <c r="B45" s="59" t="s">
        <v>729</v>
      </c>
      <c r="C45" s="65" t="s">
        <v>670</v>
      </c>
      <c r="D45" s="66">
        <v>6</v>
      </c>
      <c r="E45" s="67" t="s">
        <v>655</v>
      </c>
      <c r="F45" s="59" t="s">
        <v>730</v>
      </c>
      <c r="G45" s="60">
        <v>-96506.62</v>
      </c>
      <c r="H45" s="60">
        <v>0</v>
      </c>
      <c r="I45" s="60">
        <v>134.13999999999999</v>
      </c>
      <c r="J45" s="60">
        <v>-96640.76</v>
      </c>
    </row>
    <row r="46" spans="1:10" ht="14.1" hidden="1" customHeight="1" x14ac:dyDescent="0.2">
      <c r="A46" s="59" t="s">
        <v>73</v>
      </c>
      <c r="B46" s="59" t="s">
        <v>731</v>
      </c>
      <c r="C46" s="65" t="s">
        <v>691</v>
      </c>
      <c r="D46" s="66">
        <v>6</v>
      </c>
      <c r="E46" s="67" t="s">
        <v>655</v>
      </c>
      <c r="F46" s="59" t="s">
        <v>732</v>
      </c>
      <c r="G46" s="60">
        <v>142845.35</v>
      </c>
      <c r="H46" s="60">
        <v>24887.11</v>
      </c>
      <c r="I46" s="60">
        <v>704.04</v>
      </c>
      <c r="J46" s="60">
        <v>167028.42000000001</v>
      </c>
    </row>
    <row r="47" spans="1:10" ht="14.1" hidden="1" customHeight="1" x14ac:dyDescent="0.2">
      <c r="A47" s="59" t="s">
        <v>73</v>
      </c>
      <c r="B47" s="59" t="s">
        <v>733</v>
      </c>
      <c r="C47" s="65" t="s">
        <v>649</v>
      </c>
      <c r="D47" s="66">
        <v>6</v>
      </c>
      <c r="E47" s="67" t="s">
        <v>655</v>
      </c>
      <c r="F47" s="59" t="s">
        <v>734</v>
      </c>
      <c r="G47" s="60">
        <v>-96905.55</v>
      </c>
      <c r="H47" s="60">
        <v>360</v>
      </c>
      <c r="I47" s="60">
        <v>14582.32</v>
      </c>
      <c r="J47" s="60">
        <v>-111127.87</v>
      </c>
    </row>
    <row r="48" spans="1:10" ht="14.1" hidden="1" customHeight="1" x14ac:dyDescent="0.2">
      <c r="A48" s="59" t="s">
        <v>73</v>
      </c>
      <c r="B48" s="59" t="s">
        <v>735</v>
      </c>
      <c r="C48" s="65" t="s">
        <v>736</v>
      </c>
      <c r="D48" s="66">
        <v>4</v>
      </c>
      <c r="E48" s="67" t="s">
        <v>642</v>
      </c>
      <c r="F48" s="59" t="s">
        <v>737</v>
      </c>
      <c r="G48" s="60">
        <v>27802.890000000003</v>
      </c>
      <c r="H48" s="60">
        <v>41900</v>
      </c>
      <c r="I48" s="60">
        <v>15842.92</v>
      </c>
      <c r="J48" s="60">
        <v>53859.969999999994</v>
      </c>
    </row>
    <row r="49" spans="1:10" ht="14.1" hidden="1" customHeight="1" x14ac:dyDescent="0.2">
      <c r="A49" s="59" t="s">
        <v>73</v>
      </c>
      <c r="B49" s="59" t="s">
        <v>738</v>
      </c>
      <c r="C49" s="65" t="s">
        <v>652</v>
      </c>
      <c r="D49" s="66">
        <v>5</v>
      </c>
      <c r="E49" s="67" t="s">
        <v>642</v>
      </c>
      <c r="F49" s="59" t="s">
        <v>739</v>
      </c>
      <c r="G49" s="60">
        <v>0</v>
      </c>
      <c r="H49" s="60">
        <v>0</v>
      </c>
      <c r="I49" s="60">
        <v>0</v>
      </c>
      <c r="J49" s="60">
        <v>0</v>
      </c>
    </row>
    <row r="50" spans="1:10" ht="14.1" hidden="1" customHeight="1" x14ac:dyDescent="0.2">
      <c r="A50" s="59" t="s">
        <v>73</v>
      </c>
      <c r="B50" s="59" t="s">
        <v>740</v>
      </c>
      <c r="C50" s="65" t="s">
        <v>652</v>
      </c>
      <c r="D50" s="66">
        <v>6</v>
      </c>
      <c r="E50" s="67" t="s">
        <v>655</v>
      </c>
      <c r="F50" s="59" t="s">
        <v>741</v>
      </c>
      <c r="G50" s="60">
        <v>43690</v>
      </c>
      <c r="H50" s="60">
        <v>0</v>
      </c>
      <c r="I50" s="60">
        <v>0</v>
      </c>
      <c r="J50" s="60">
        <v>43690</v>
      </c>
    </row>
    <row r="51" spans="1:10" ht="14.1" hidden="1" customHeight="1" x14ac:dyDescent="0.2">
      <c r="A51" s="59" t="s">
        <v>73</v>
      </c>
      <c r="B51" s="59" t="s">
        <v>742</v>
      </c>
      <c r="C51" s="65" t="s">
        <v>670</v>
      </c>
      <c r="D51" s="66">
        <v>6</v>
      </c>
      <c r="E51" s="67" t="s">
        <v>655</v>
      </c>
      <c r="F51" s="59" t="s">
        <v>743</v>
      </c>
      <c r="G51" s="60">
        <v>-43690</v>
      </c>
      <c r="H51" s="60">
        <v>0</v>
      </c>
      <c r="I51" s="60">
        <v>0</v>
      </c>
      <c r="J51" s="60">
        <v>-43690</v>
      </c>
    </row>
    <row r="52" spans="1:10" ht="14.1" hidden="1" customHeight="1" x14ac:dyDescent="0.2">
      <c r="A52" s="59" t="s">
        <v>73</v>
      </c>
      <c r="B52" s="59" t="s">
        <v>744</v>
      </c>
      <c r="C52" s="65" t="s">
        <v>670</v>
      </c>
      <c r="D52" s="66">
        <v>5</v>
      </c>
      <c r="E52" s="67" t="s">
        <v>642</v>
      </c>
      <c r="F52" s="59" t="s">
        <v>745</v>
      </c>
      <c r="G52" s="60">
        <v>27802.890000000003</v>
      </c>
      <c r="H52" s="60">
        <v>41900</v>
      </c>
      <c r="I52" s="60">
        <v>15842.92</v>
      </c>
      <c r="J52" s="60">
        <v>53859.969999999994</v>
      </c>
    </row>
    <row r="53" spans="1:10" ht="14.1" hidden="1" customHeight="1" x14ac:dyDescent="0.2">
      <c r="A53" s="59" t="s">
        <v>73</v>
      </c>
      <c r="B53" s="59" t="s">
        <v>746</v>
      </c>
      <c r="C53" s="65" t="s">
        <v>652</v>
      </c>
      <c r="D53" s="66">
        <v>6</v>
      </c>
      <c r="E53" s="67" t="s">
        <v>655</v>
      </c>
      <c r="F53" s="59" t="s">
        <v>747</v>
      </c>
      <c r="G53" s="60">
        <v>45725.4</v>
      </c>
      <c r="H53" s="60">
        <v>41900</v>
      </c>
      <c r="I53" s="60">
        <v>11000</v>
      </c>
      <c r="J53" s="60">
        <v>76625.399999999994</v>
      </c>
    </row>
    <row r="54" spans="1:10" ht="14.1" hidden="1" customHeight="1" x14ac:dyDescent="0.2">
      <c r="A54" s="59" t="s">
        <v>73</v>
      </c>
      <c r="B54" s="59" t="s">
        <v>748</v>
      </c>
      <c r="C54" s="65" t="s">
        <v>670</v>
      </c>
      <c r="D54" s="66">
        <v>6</v>
      </c>
      <c r="E54" s="67" t="s">
        <v>655</v>
      </c>
      <c r="F54" s="59" t="s">
        <v>749</v>
      </c>
      <c r="G54" s="60">
        <v>-17922.509999999998</v>
      </c>
      <c r="H54" s="60">
        <v>0</v>
      </c>
      <c r="I54" s="60">
        <v>4842.92</v>
      </c>
      <c r="J54" s="60">
        <v>-22765.43</v>
      </c>
    </row>
    <row r="55" spans="1:10" ht="14.1" hidden="1" customHeight="1" x14ac:dyDescent="0.2">
      <c r="A55" s="59" t="s">
        <v>73</v>
      </c>
      <c r="B55" s="59" t="s">
        <v>750</v>
      </c>
      <c r="C55" s="65" t="s">
        <v>751</v>
      </c>
      <c r="D55" s="66">
        <v>4</v>
      </c>
      <c r="E55" s="67" t="s">
        <v>642</v>
      </c>
      <c r="F55" s="59" t="s">
        <v>752</v>
      </c>
      <c r="G55" s="60">
        <v>0</v>
      </c>
      <c r="H55" s="60">
        <v>145505.35</v>
      </c>
      <c r="I55" s="60">
        <v>57987.02</v>
      </c>
      <c r="J55" s="60">
        <v>87518.33</v>
      </c>
    </row>
    <row r="56" spans="1:10" ht="14.1" hidden="1" customHeight="1" x14ac:dyDescent="0.2">
      <c r="A56" s="59" t="s">
        <v>73</v>
      </c>
      <c r="B56" s="59" t="s">
        <v>753</v>
      </c>
      <c r="C56" s="65" t="s">
        <v>652</v>
      </c>
      <c r="D56" s="66">
        <v>5</v>
      </c>
      <c r="E56" s="67" t="s">
        <v>655</v>
      </c>
      <c r="F56" s="59" t="s">
        <v>754</v>
      </c>
      <c r="G56" s="60">
        <v>0</v>
      </c>
      <c r="H56" s="60">
        <v>145505.35</v>
      </c>
      <c r="I56" s="60">
        <v>57987.02</v>
      </c>
      <c r="J56" s="60">
        <v>87518.33</v>
      </c>
    </row>
    <row r="57" spans="1:10" ht="14.1" hidden="1" customHeight="1" x14ac:dyDescent="0.2">
      <c r="A57" s="59" t="s">
        <v>73</v>
      </c>
      <c r="B57" s="59" t="s">
        <v>755</v>
      </c>
      <c r="C57" s="65" t="s">
        <v>756</v>
      </c>
      <c r="D57" s="66">
        <v>3</v>
      </c>
      <c r="E57" s="67" t="s">
        <v>642</v>
      </c>
      <c r="F57" s="59" t="s">
        <v>757</v>
      </c>
      <c r="G57" s="60">
        <v>282443.82999999996</v>
      </c>
      <c r="H57" s="60">
        <v>37680.22</v>
      </c>
      <c r="I57" s="60">
        <v>20327.510000000002</v>
      </c>
      <c r="J57" s="60">
        <v>299796.53999999998</v>
      </c>
    </row>
    <row r="58" spans="1:10" ht="14.1" hidden="1" customHeight="1" x14ac:dyDescent="0.2">
      <c r="A58" s="59" t="s">
        <v>73</v>
      </c>
      <c r="B58" s="59" t="s">
        <v>758</v>
      </c>
      <c r="C58" s="65" t="s">
        <v>652</v>
      </c>
      <c r="D58" s="66">
        <v>4</v>
      </c>
      <c r="E58" s="67" t="s">
        <v>642</v>
      </c>
      <c r="F58" s="59" t="s">
        <v>759</v>
      </c>
      <c r="G58" s="60">
        <v>282443.82999999996</v>
      </c>
      <c r="H58" s="60">
        <v>37680.22</v>
      </c>
      <c r="I58" s="60">
        <v>20327.510000000002</v>
      </c>
      <c r="J58" s="60">
        <v>299796.53999999998</v>
      </c>
    </row>
    <row r="59" spans="1:10" ht="14.1" hidden="1" customHeight="1" x14ac:dyDescent="0.2">
      <c r="A59" s="59" t="s">
        <v>73</v>
      </c>
      <c r="B59" s="59" t="s">
        <v>760</v>
      </c>
      <c r="C59" s="65" t="s">
        <v>652</v>
      </c>
      <c r="D59" s="66">
        <v>5</v>
      </c>
      <c r="E59" s="67" t="s">
        <v>642</v>
      </c>
      <c r="F59" s="59" t="s">
        <v>761</v>
      </c>
      <c r="G59" s="60">
        <v>1549.2</v>
      </c>
      <c r="H59" s="60">
        <v>0</v>
      </c>
      <c r="I59" s="60">
        <v>0</v>
      </c>
      <c r="J59" s="60">
        <v>1549.2</v>
      </c>
    </row>
    <row r="60" spans="1:10" ht="14.1" hidden="1" customHeight="1" x14ac:dyDescent="0.2">
      <c r="A60" s="59" t="s">
        <v>73</v>
      </c>
      <c r="B60" s="59" t="s">
        <v>762</v>
      </c>
      <c r="C60" s="65" t="s">
        <v>652</v>
      </c>
      <c r="D60" s="66">
        <v>6</v>
      </c>
      <c r="E60" s="67" t="s">
        <v>655</v>
      </c>
      <c r="F60" s="59" t="s">
        <v>763</v>
      </c>
      <c r="G60" s="60">
        <v>1549.2</v>
      </c>
      <c r="H60" s="60">
        <v>0</v>
      </c>
      <c r="I60" s="60">
        <v>0</v>
      </c>
      <c r="J60" s="60">
        <v>1549.2</v>
      </c>
    </row>
    <row r="61" spans="1:10" ht="14.1" hidden="1" customHeight="1" x14ac:dyDescent="0.2">
      <c r="A61" s="59" t="s">
        <v>73</v>
      </c>
      <c r="B61" s="59" t="s">
        <v>764</v>
      </c>
      <c r="C61" s="65" t="s">
        <v>691</v>
      </c>
      <c r="D61" s="66">
        <v>5</v>
      </c>
      <c r="E61" s="67" t="s">
        <v>642</v>
      </c>
      <c r="F61" s="59" t="s">
        <v>765</v>
      </c>
      <c r="G61" s="60">
        <v>280894.62999999995</v>
      </c>
      <c r="H61" s="60">
        <v>37680.22</v>
      </c>
      <c r="I61" s="60">
        <v>20327.510000000002</v>
      </c>
      <c r="J61" s="60">
        <v>298247.33999999997</v>
      </c>
    </row>
    <row r="62" spans="1:10" ht="14.1" hidden="1" customHeight="1" x14ac:dyDescent="0.2">
      <c r="A62" s="59" t="s">
        <v>73</v>
      </c>
      <c r="B62" s="59" t="s">
        <v>766</v>
      </c>
      <c r="C62" s="65" t="s">
        <v>652</v>
      </c>
      <c r="D62" s="66">
        <v>6</v>
      </c>
      <c r="E62" s="67" t="s">
        <v>655</v>
      </c>
      <c r="F62" s="59" t="s">
        <v>767</v>
      </c>
      <c r="G62" s="60">
        <v>77.47</v>
      </c>
      <c r="H62" s="60">
        <v>0</v>
      </c>
      <c r="I62" s="60">
        <v>0</v>
      </c>
      <c r="J62" s="60">
        <v>77.47</v>
      </c>
    </row>
    <row r="63" spans="1:10" ht="14.1" hidden="1" customHeight="1" x14ac:dyDescent="0.2">
      <c r="A63" s="59" t="s">
        <v>73</v>
      </c>
      <c r="B63" s="59" t="s">
        <v>768</v>
      </c>
      <c r="C63" s="65" t="s">
        <v>670</v>
      </c>
      <c r="D63" s="66">
        <v>6</v>
      </c>
      <c r="E63" s="67" t="s">
        <v>655</v>
      </c>
      <c r="F63" s="59" t="s">
        <v>769</v>
      </c>
      <c r="G63" s="60">
        <v>276546.59999999998</v>
      </c>
      <c r="H63" s="60">
        <v>36096.26</v>
      </c>
      <c r="I63" s="60">
        <v>20021.38</v>
      </c>
      <c r="J63" s="60">
        <v>292621.48</v>
      </c>
    </row>
    <row r="64" spans="1:10" ht="14.1" hidden="1" customHeight="1" x14ac:dyDescent="0.2">
      <c r="A64" s="59" t="s">
        <v>73</v>
      </c>
      <c r="B64" s="59" t="s">
        <v>770</v>
      </c>
      <c r="C64" s="65" t="s">
        <v>649</v>
      </c>
      <c r="D64" s="66">
        <v>6</v>
      </c>
      <c r="E64" s="67" t="s">
        <v>655</v>
      </c>
      <c r="F64" s="59" t="s">
        <v>771</v>
      </c>
      <c r="G64" s="60">
        <v>210.69</v>
      </c>
      <c r="H64" s="60">
        <v>262.38</v>
      </c>
      <c r="I64" s="60">
        <v>2.36</v>
      </c>
      <c r="J64" s="60">
        <v>470.71</v>
      </c>
    </row>
    <row r="65" spans="1:10" ht="14.1" hidden="1" customHeight="1" x14ac:dyDescent="0.2">
      <c r="A65" s="59" t="s">
        <v>73</v>
      </c>
      <c r="B65" s="59" t="s">
        <v>772</v>
      </c>
      <c r="C65" s="65" t="s">
        <v>736</v>
      </c>
      <c r="D65" s="66">
        <v>6</v>
      </c>
      <c r="E65" s="67" t="s">
        <v>655</v>
      </c>
      <c r="F65" s="59" t="s">
        <v>773</v>
      </c>
      <c r="G65" s="60">
        <v>4059.87</v>
      </c>
      <c r="H65" s="60">
        <v>1321.58</v>
      </c>
      <c r="I65" s="60">
        <v>303.77</v>
      </c>
      <c r="J65" s="60">
        <v>5077.68</v>
      </c>
    </row>
    <row r="66" spans="1:10" ht="14.1" hidden="1" customHeight="1" x14ac:dyDescent="0.2">
      <c r="A66" s="59" t="s">
        <v>73</v>
      </c>
      <c r="B66" s="59" t="s">
        <v>774</v>
      </c>
      <c r="C66" s="65" t="s">
        <v>665</v>
      </c>
      <c r="D66" s="66">
        <v>2</v>
      </c>
      <c r="E66" s="67" t="s">
        <v>642</v>
      </c>
      <c r="F66" s="59" t="s">
        <v>775</v>
      </c>
      <c r="G66" s="60">
        <v>4225161.88</v>
      </c>
      <c r="H66" s="60">
        <v>25297358.630000014</v>
      </c>
      <c r="I66" s="60">
        <v>25282074.520000018</v>
      </c>
      <c r="J66" s="60">
        <v>4240445.99</v>
      </c>
    </row>
    <row r="67" spans="1:10" ht="14.1" hidden="1" customHeight="1" x14ac:dyDescent="0.2">
      <c r="A67" s="59" t="s">
        <v>73</v>
      </c>
      <c r="B67" s="59" t="s">
        <v>776</v>
      </c>
      <c r="C67" s="65" t="s">
        <v>641</v>
      </c>
      <c r="D67" s="66">
        <v>3</v>
      </c>
      <c r="E67" s="67" t="s">
        <v>642</v>
      </c>
      <c r="F67" s="59" t="s">
        <v>777</v>
      </c>
      <c r="G67" s="60">
        <v>23558.059999999998</v>
      </c>
      <c r="H67" s="60">
        <v>21608.23</v>
      </c>
      <c r="I67" s="60">
        <v>23558.059999999998</v>
      </c>
      <c r="J67" s="60">
        <v>21608.23</v>
      </c>
    </row>
    <row r="68" spans="1:10" ht="14.1" hidden="1" customHeight="1" x14ac:dyDescent="0.2">
      <c r="A68" s="59" t="s">
        <v>73</v>
      </c>
      <c r="B68" s="59" t="s">
        <v>778</v>
      </c>
      <c r="C68" s="65" t="s">
        <v>652</v>
      </c>
      <c r="D68" s="66">
        <v>4</v>
      </c>
      <c r="E68" s="67" t="s">
        <v>642</v>
      </c>
      <c r="F68" s="59" t="s">
        <v>779</v>
      </c>
      <c r="G68" s="60">
        <v>23558.059999999998</v>
      </c>
      <c r="H68" s="60">
        <v>21608.23</v>
      </c>
      <c r="I68" s="60">
        <v>23558.059999999998</v>
      </c>
      <c r="J68" s="60">
        <v>21608.23</v>
      </c>
    </row>
    <row r="69" spans="1:10" ht="14.1" hidden="1" customHeight="1" x14ac:dyDescent="0.2">
      <c r="A69" s="59" t="s">
        <v>73</v>
      </c>
      <c r="B69" s="59" t="s">
        <v>780</v>
      </c>
      <c r="C69" s="65" t="s">
        <v>652</v>
      </c>
      <c r="D69" s="66">
        <v>5</v>
      </c>
      <c r="E69" s="67" t="s">
        <v>642</v>
      </c>
      <c r="F69" s="59" t="s">
        <v>781</v>
      </c>
      <c r="G69" s="60">
        <v>23558.059999999998</v>
      </c>
      <c r="H69" s="60">
        <v>21608.23</v>
      </c>
      <c r="I69" s="60">
        <v>23558.059999999998</v>
      </c>
      <c r="J69" s="60">
        <v>21608.23</v>
      </c>
    </row>
    <row r="70" spans="1:10" ht="14.1" hidden="1" customHeight="1" x14ac:dyDescent="0.2">
      <c r="A70" s="59" t="s">
        <v>73</v>
      </c>
      <c r="B70" s="59" t="s">
        <v>782</v>
      </c>
      <c r="C70" s="65" t="s">
        <v>751</v>
      </c>
      <c r="D70" s="66">
        <v>6</v>
      </c>
      <c r="E70" s="67" t="s">
        <v>655</v>
      </c>
      <c r="F70" s="59" t="s">
        <v>783</v>
      </c>
      <c r="G70" s="60">
        <v>8571.81</v>
      </c>
      <c r="H70" s="60">
        <v>5064.46</v>
      </c>
      <c r="I70" s="60">
        <v>8571.81</v>
      </c>
      <c r="J70" s="60">
        <v>5064.46</v>
      </c>
    </row>
    <row r="71" spans="1:10" ht="14.1" hidden="1" customHeight="1" x14ac:dyDescent="0.2">
      <c r="A71" s="59" t="s">
        <v>73</v>
      </c>
      <c r="B71" s="59" t="s">
        <v>784</v>
      </c>
      <c r="C71" s="65" t="s">
        <v>785</v>
      </c>
      <c r="D71" s="66">
        <v>6</v>
      </c>
      <c r="E71" s="67" t="s">
        <v>655</v>
      </c>
      <c r="F71" s="59" t="s">
        <v>786</v>
      </c>
      <c r="G71" s="60">
        <v>14986.25</v>
      </c>
      <c r="H71" s="60">
        <v>16543.77</v>
      </c>
      <c r="I71" s="60">
        <v>14986.25</v>
      </c>
      <c r="J71" s="60">
        <v>16543.77</v>
      </c>
    </row>
    <row r="72" spans="1:10" ht="14.1" hidden="1" customHeight="1" x14ac:dyDescent="0.2">
      <c r="A72" s="59" t="s">
        <v>73</v>
      </c>
      <c r="B72" s="59" t="s">
        <v>787</v>
      </c>
      <c r="C72" s="65" t="s">
        <v>665</v>
      </c>
      <c r="D72" s="66">
        <v>3</v>
      </c>
      <c r="E72" s="67" t="s">
        <v>642</v>
      </c>
      <c r="F72" s="59" t="s">
        <v>788</v>
      </c>
      <c r="G72" s="60">
        <v>3155487.459999999</v>
      </c>
      <c r="H72" s="60">
        <v>12769401.569999991</v>
      </c>
      <c r="I72" s="60">
        <v>13645157.709999995</v>
      </c>
      <c r="J72" s="60">
        <v>2279731.3200000003</v>
      </c>
    </row>
    <row r="73" spans="1:10" ht="14.1" hidden="1" customHeight="1" x14ac:dyDescent="0.2">
      <c r="A73" s="59" t="s">
        <v>73</v>
      </c>
      <c r="B73" s="59" t="s">
        <v>789</v>
      </c>
      <c r="C73" s="65" t="s">
        <v>652</v>
      </c>
      <c r="D73" s="66">
        <v>4</v>
      </c>
      <c r="E73" s="67" t="s">
        <v>642</v>
      </c>
      <c r="F73" s="59" t="s">
        <v>790</v>
      </c>
      <c r="G73" s="60">
        <v>1314319.72</v>
      </c>
      <c r="H73" s="60">
        <v>10734274.519999992</v>
      </c>
      <c r="I73" s="60">
        <v>11102158.469999997</v>
      </c>
      <c r="J73" s="60">
        <v>946435.77</v>
      </c>
    </row>
    <row r="74" spans="1:10" ht="14.1" hidden="1" customHeight="1" x14ac:dyDescent="0.2">
      <c r="A74" s="59" t="s">
        <v>73</v>
      </c>
      <c r="B74" s="59" t="s">
        <v>791</v>
      </c>
      <c r="C74" s="65" t="s">
        <v>652</v>
      </c>
      <c r="D74" s="66">
        <v>5</v>
      </c>
      <c r="E74" s="67" t="s">
        <v>642</v>
      </c>
      <c r="F74" s="59" t="s">
        <v>792</v>
      </c>
      <c r="G74" s="60">
        <v>162252.32000000004</v>
      </c>
      <c r="H74" s="60">
        <v>2493099.0900000008</v>
      </c>
      <c r="I74" s="60">
        <v>2379520.6500000008</v>
      </c>
      <c r="J74" s="60">
        <v>275830.76</v>
      </c>
    </row>
    <row r="75" spans="1:10" ht="14.1" hidden="1" customHeight="1" x14ac:dyDescent="0.2">
      <c r="A75" s="59" t="s">
        <v>73</v>
      </c>
      <c r="B75" s="59" t="s">
        <v>793</v>
      </c>
      <c r="C75" s="65"/>
      <c r="D75" s="66">
        <v>6</v>
      </c>
      <c r="E75" s="67" t="s">
        <v>655</v>
      </c>
      <c r="F75" s="59" t="s">
        <v>794</v>
      </c>
      <c r="G75" s="60">
        <v>226813.01000000004</v>
      </c>
      <c r="H75" s="60">
        <v>2914127.35</v>
      </c>
      <c r="I75" s="60">
        <v>2865109.6</v>
      </c>
      <c r="J75" s="60">
        <v>275830.76</v>
      </c>
    </row>
    <row r="76" spans="1:10" ht="14.1" hidden="1" customHeight="1" x14ac:dyDescent="0.2">
      <c r="A76" s="59" t="s">
        <v>73</v>
      </c>
      <c r="B76" s="59" t="s">
        <v>795</v>
      </c>
      <c r="C76" s="65" t="s">
        <v>796</v>
      </c>
      <c r="D76" s="66">
        <v>5</v>
      </c>
      <c r="E76" s="67" t="s">
        <v>642</v>
      </c>
      <c r="F76" s="59" t="s">
        <v>797</v>
      </c>
      <c r="G76" s="60">
        <v>12889.509999999998</v>
      </c>
      <c r="H76" s="60">
        <v>120882.42000000001</v>
      </c>
      <c r="I76" s="60">
        <v>115792.33</v>
      </c>
      <c r="J76" s="60">
        <v>17979.600000000002</v>
      </c>
    </row>
    <row r="77" spans="1:10" ht="14.1" hidden="1" customHeight="1" x14ac:dyDescent="0.2">
      <c r="A77" s="59" t="s">
        <v>73</v>
      </c>
      <c r="B77" s="59" t="s">
        <v>798</v>
      </c>
      <c r="C77" s="65"/>
      <c r="D77" s="66">
        <v>6</v>
      </c>
      <c r="E77" s="67" t="s">
        <v>655</v>
      </c>
      <c r="F77" s="59" t="s">
        <v>794</v>
      </c>
      <c r="G77" s="60">
        <v>13625.829999999998</v>
      </c>
      <c r="H77" s="60">
        <v>120902.22000000003</v>
      </c>
      <c r="I77" s="60">
        <v>116548.45</v>
      </c>
      <c r="J77" s="60">
        <v>17979.600000000002</v>
      </c>
    </row>
    <row r="78" spans="1:10" ht="14.1" hidden="1" customHeight="1" x14ac:dyDescent="0.2">
      <c r="A78" s="59" t="s">
        <v>73</v>
      </c>
      <c r="B78" s="59" t="s">
        <v>799</v>
      </c>
      <c r="C78" s="65" t="s">
        <v>800</v>
      </c>
      <c r="D78" s="66">
        <v>5</v>
      </c>
      <c r="E78" s="67" t="s">
        <v>642</v>
      </c>
      <c r="F78" s="59" t="s">
        <v>801</v>
      </c>
      <c r="G78" s="60">
        <v>298.77999999999997</v>
      </c>
      <c r="H78" s="60">
        <v>4492.92</v>
      </c>
      <c r="I78" s="60">
        <v>4246.7699999999995</v>
      </c>
      <c r="J78" s="60">
        <v>544.92999999999995</v>
      </c>
    </row>
    <row r="79" spans="1:10" ht="14.1" hidden="1" customHeight="1" x14ac:dyDescent="0.2">
      <c r="A79" s="59" t="s">
        <v>73</v>
      </c>
      <c r="B79" s="59" t="s">
        <v>802</v>
      </c>
      <c r="C79" s="65"/>
      <c r="D79" s="66">
        <v>6</v>
      </c>
      <c r="E79" s="67" t="s">
        <v>655</v>
      </c>
      <c r="F79" s="59" t="s">
        <v>794</v>
      </c>
      <c r="G79" s="60">
        <v>298.77999999999997</v>
      </c>
      <c r="H79" s="60">
        <v>4492.92</v>
      </c>
      <c r="I79" s="60">
        <v>4246.7699999999995</v>
      </c>
      <c r="J79" s="60">
        <v>544.92999999999995</v>
      </c>
    </row>
    <row r="80" spans="1:10" ht="14.1" hidden="1" customHeight="1" x14ac:dyDescent="0.2">
      <c r="A80" s="59" t="s">
        <v>73</v>
      </c>
      <c r="B80" s="59" t="s">
        <v>803</v>
      </c>
      <c r="C80" s="65" t="s">
        <v>670</v>
      </c>
      <c r="D80" s="66">
        <v>5</v>
      </c>
      <c r="E80" s="67" t="s">
        <v>642</v>
      </c>
      <c r="F80" s="59" t="s">
        <v>804</v>
      </c>
      <c r="G80" s="60">
        <v>135055.64000000001</v>
      </c>
      <c r="H80" s="60">
        <v>7406523.8500000006</v>
      </c>
      <c r="I80" s="60">
        <v>7431208.5099999998</v>
      </c>
      <c r="J80" s="60">
        <v>110370.98000000001</v>
      </c>
    </row>
    <row r="81" spans="1:10" ht="14.1" hidden="1" customHeight="1" x14ac:dyDescent="0.2">
      <c r="A81" s="59" t="s">
        <v>73</v>
      </c>
      <c r="B81" s="59" t="s">
        <v>805</v>
      </c>
      <c r="C81" s="65"/>
      <c r="D81" s="66">
        <v>6</v>
      </c>
      <c r="E81" s="67" t="s">
        <v>655</v>
      </c>
      <c r="F81" s="59" t="s">
        <v>794</v>
      </c>
      <c r="G81" s="60">
        <v>135055.64000000001</v>
      </c>
      <c r="H81" s="60">
        <v>7415262.2100000009</v>
      </c>
      <c r="I81" s="60">
        <v>7439946.8700000001</v>
      </c>
      <c r="J81" s="60">
        <v>110370.98000000001</v>
      </c>
    </row>
    <row r="82" spans="1:10" ht="14.1" hidden="1" customHeight="1" x14ac:dyDescent="0.2">
      <c r="A82" s="59" t="s">
        <v>73</v>
      </c>
      <c r="B82" s="59" t="s">
        <v>806</v>
      </c>
      <c r="C82" s="65" t="s">
        <v>691</v>
      </c>
      <c r="D82" s="66">
        <v>5</v>
      </c>
      <c r="E82" s="67" t="s">
        <v>642</v>
      </c>
      <c r="F82" s="59" t="s">
        <v>807</v>
      </c>
      <c r="G82" s="60">
        <v>545.42999999999995</v>
      </c>
      <c r="H82" s="60">
        <v>8577.6200000000008</v>
      </c>
      <c r="I82" s="60">
        <v>5607.43</v>
      </c>
      <c r="J82" s="60">
        <v>3515.62</v>
      </c>
    </row>
    <row r="83" spans="1:10" ht="14.1" hidden="1" customHeight="1" x14ac:dyDescent="0.2">
      <c r="A83" s="59" t="s">
        <v>73</v>
      </c>
      <c r="B83" s="59" t="s">
        <v>808</v>
      </c>
      <c r="C83" s="65"/>
      <c r="D83" s="66">
        <v>6</v>
      </c>
      <c r="E83" s="67" t="s">
        <v>655</v>
      </c>
      <c r="F83" s="59" t="s">
        <v>794</v>
      </c>
      <c r="G83" s="60">
        <v>546.65</v>
      </c>
      <c r="H83" s="60">
        <v>15723.2</v>
      </c>
      <c r="I83" s="60">
        <v>12754.23</v>
      </c>
      <c r="J83" s="60">
        <v>3515.62</v>
      </c>
    </row>
    <row r="84" spans="1:10" ht="14.1" hidden="1" customHeight="1" x14ac:dyDescent="0.2">
      <c r="A84" s="59" t="s">
        <v>73</v>
      </c>
      <c r="B84" s="59" t="s">
        <v>809</v>
      </c>
      <c r="C84" s="65" t="s">
        <v>649</v>
      </c>
      <c r="D84" s="66">
        <v>5</v>
      </c>
      <c r="E84" s="67" t="s">
        <v>642</v>
      </c>
      <c r="F84" s="59" t="s">
        <v>810</v>
      </c>
      <c r="G84" s="60">
        <v>1003278.0399999999</v>
      </c>
      <c r="H84" s="60">
        <v>700698.62</v>
      </c>
      <c r="I84" s="60">
        <v>1165782.78</v>
      </c>
      <c r="J84" s="60">
        <v>538193.88</v>
      </c>
    </row>
    <row r="85" spans="1:10" ht="14.1" hidden="1" customHeight="1" x14ac:dyDescent="0.2">
      <c r="A85" s="59" t="s">
        <v>73</v>
      </c>
      <c r="B85" s="59" t="s">
        <v>811</v>
      </c>
      <c r="C85" s="65" t="s">
        <v>652</v>
      </c>
      <c r="D85" s="66">
        <v>6</v>
      </c>
      <c r="E85" s="67" t="s">
        <v>655</v>
      </c>
      <c r="F85" s="59" t="s">
        <v>812</v>
      </c>
      <c r="G85" s="60">
        <v>985.6</v>
      </c>
      <c r="H85" s="60">
        <v>163403.22</v>
      </c>
      <c r="I85" s="60">
        <v>163403.22</v>
      </c>
      <c r="J85" s="60">
        <v>985.6</v>
      </c>
    </row>
    <row r="86" spans="1:10" ht="14.1" hidden="1" customHeight="1" x14ac:dyDescent="0.2">
      <c r="A86" s="59" t="s">
        <v>73</v>
      </c>
      <c r="B86" s="59" t="s">
        <v>813</v>
      </c>
      <c r="C86" s="65" t="s">
        <v>670</v>
      </c>
      <c r="D86" s="66">
        <v>6</v>
      </c>
      <c r="E86" s="67" t="s">
        <v>655</v>
      </c>
      <c r="F86" s="59" t="s">
        <v>814</v>
      </c>
      <c r="G86" s="60">
        <v>1002292.44</v>
      </c>
      <c r="H86" s="60">
        <v>537295.4</v>
      </c>
      <c r="I86" s="60">
        <v>1002379.56</v>
      </c>
      <c r="J86" s="60">
        <v>537208.28</v>
      </c>
    </row>
    <row r="87" spans="1:10" ht="14.1" hidden="1" customHeight="1" x14ac:dyDescent="0.2">
      <c r="A87" s="59" t="s">
        <v>73</v>
      </c>
      <c r="B87" s="59" t="s">
        <v>815</v>
      </c>
      <c r="C87" s="65" t="s">
        <v>670</v>
      </c>
      <c r="D87" s="66">
        <v>4</v>
      </c>
      <c r="E87" s="67" t="s">
        <v>642</v>
      </c>
      <c r="F87" s="59" t="s">
        <v>816</v>
      </c>
      <c r="G87" s="60">
        <v>990417.63</v>
      </c>
      <c r="H87" s="60">
        <v>1302490.19</v>
      </c>
      <c r="I87" s="60">
        <v>1567198.4500000002</v>
      </c>
      <c r="J87" s="60">
        <v>725709.37</v>
      </c>
    </row>
    <row r="88" spans="1:10" ht="14.1" hidden="1" customHeight="1" x14ac:dyDescent="0.2">
      <c r="A88" s="59" t="s">
        <v>73</v>
      </c>
      <c r="B88" s="59" t="s">
        <v>817</v>
      </c>
      <c r="C88" s="65" t="s">
        <v>652</v>
      </c>
      <c r="D88" s="66">
        <v>5</v>
      </c>
      <c r="E88" s="67" t="s">
        <v>655</v>
      </c>
      <c r="F88" s="59" t="s">
        <v>818</v>
      </c>
      <c r="G88" s="60">
        <v>933606.54</v>
      </c>
      <c r="H88" s="60">
        <v>1259982.44</v>
      </c>
      <c r="I88" s="60">
        <v>1528875.48</v>
      </c>
      <c r="J88" s="60">
        <v>664713.5</v>
      </c>
    </row>
    <row r="89" spans="1:10" ht="14.1" hidden="1" customHeight="1" x14ac:dyDescent="0.2">
      <c r="A89" s="59" t="s">
        <v>73</v>
      </c>
      <c r="B89" s="59" t="s">
        <v>819</v>
      </c>
      <c r="C89" s="65" t="s">
        <v>820</v>
      </c>
      <c r="D89" s="66">
        <v>5</v>
      </c>
      <c r="E89" s="67" t="s">
        <v>655</v>
      </c>
      <c r="F89" s="59" t="s">
        <v>821</v>
      </c>
      <c r="G89" s="60">
        <v>2743.47</v>
      </c>
      <c r="H89" s="60">
        <v>7765.08</v>
      </c>
      <c r="I89" s="60">
        <v>5757.62</v>
      </c>
      <c r="J89" s="60">
        <v>4750.93</v>
      </c>
    </row>
    <row r="90" spans="1:10" ht="14.1" hidden="1" customHeight="1" x14ac:dyDescent="0.2">
      <c r="A90" s="59" t="s">
        <v>73</v>
      </c>
      <c r="B90" s="59" t="s">
        <v>822</v>
      </c>
      <c r="C90" s="65" t="s">
        <v>736</v>
      </c>
      <c r="D90" s="66">
        <v>5</v>
      </c>
      <c r="E90" s="67" t="s">
        <v>655</v>
      </c>
      <c r="F90" s="59" t="s">
        <v>823</v>
      </c>
      <c r="G90" s="60">
        <v>18622.5</v>
      </c>
      <c r="H90" s="60">
        <v>10884.07</v>
      </c>
      <c r="I90" s="60">
        <v>18622.5</v>
      </c>
      <c r="J90" s="60">
        <v>10884.07</v>
      </c>
    </row>
    <row r="91" spans="1:10" ht="14.1" hidden="1" customHeight="1" x14ac:dyDescent="0.2">
      <c r="A91" s="59" t="s">
        <v>73</v>
      </c>
      <c r="B91" s="59" t="s">
        <v>824</v>
      </c>
      <c r="C91" s="65" t="s">
        <v>825</v>
      </c>
      <c r="D91" s="66">
        <v>5</v>
      </c>
      <c r="E91" s="67" t="s">
        <v>655</v>
      </c>
      <c r="F91" s="59" t="s">
        <v>826</v>
      </c>
      <c r="G91" s="60">
        <v>574.59</v>
      </c>
      <c r="H91" s="60">
        <v>483.15</v>
      </c>
      <c r="I91" s="60">
        <v>574.59</v>
      </c>
      <c r="J91" s="60">
        <v>483.15</v>
      </c>
    </row>
    <row r="92" spans="1:10" ht="14.1" hidden="1" customHeight="1" x14ac:dyDescent="0.2">
      <c r="A92" s="59" t="s">
        <v>73</v>
      </c>
      <c r="B92" s="59" t="s">
        <v>827</v>
      </c>
      <c r="C92" s="65" t="s">
        <v>828</v>
      </c>
      <c r="D92" s="66">
        <v>5</v>
      </c>
      <c r="E92" s="67" t="s">
        <v>655</v>
      </c>
      <c r="F92" s="59" t="s">
        <v>829</v>
      </c>
      <c r="G92" s="60">
        <v>0</v>
      </c>
      <c r="H92" s="60">
        <v>63.75</v>
      </c>
      <c r="I92" s="60">
        <v>0</v>
      </c>
      <c r="J92" s="60">
        <v>63.75</v>
      </c>
    </row>
    <row r="93" spans="1:10" ht="14.1" hidden="1" customHeight="1" x14ac:dyDescent="0.2">
      <c r="A93" s="59" t="s">
        <v>73</v>
      </c>
      <c r="B93" s="59" t="s">
        <v>830</v>
      </c>
      <c r="C93" s="65" t="s">
        <v>785</v>
      </c>
      <c r="D93" s="66">
        <v>5</v>
      </c>
      <c r="E93" s="67" t="s">
        <v>655</v>
      </c>
      <c r="F93" s="59" t="s">
        <v>831</v>
      </c>
      <c r="G93" s="60">
        <v>3443.62</v>
      </c>
      <c r="H93" s="60">
        <v>1530.4</v>
      </c>
      <c r="I93" s="60">
        <v>3625.75</v>
      </c>
      <c r="J93" s="60">
        <v>1348.27</v>
      </c>
    </row>
    <row r="94" spans="1:10" ht="14.1" hidden="1" customHeight="1" x14ac:dyDescent="0.2">
      <c r="A94" s="59" t="s">
        <v>73</v>
      </c>
      <c r="B94" s="59" t="s">
        <v>832</v>
      </c>
      <c r="C94" s="65" t="s">
        <v>833</v>
      </c>
      <c r="D94" s="66">
        <v>5</v>
      </c>
      <c r="E94" s="67" t="s">
        <v>655</v>
      </c>
      <c r="F94" s="59" t="s">
        <v>834</v>
      </c>
      <c r="G94" s="60">
        <v>29596.91</v>
      </c>
      <c r="H94" s="60">
        <v>19951.3</v>
      </c>
      <c r="I94" s="60">
        <v>7912.51</v>
      </c>
      <c r="J94" s="60">
        <v>41635.699999999997</v>
      </c>
    </row>
    <row r="95" spans="1:10" ht="14.1" hidden="1" customHeight="1" x14ac:dyDescent="0.2">
      <c r="A95" s="59" t="s">
        <v>73</v>
      </c>
      <c r="B95" s="59" t="s">
        <v>835</v>
      </c>
      <c r="C95" s="65"/>
      <c r="D95" s="66">
        <v>5</v>
      </c>
      <c r="E95" s="67" t="s">
        <v>655</v>
      </c>
      <c r="F95" s="59" t="s">
        <v>794</v>
      </c>
      <c r="G95" s="60">
        <v>1830</v>
      </c>
      <c r="H95" s="60">
        <v>42985.29</v>
      </c>
      <c r="I95" s="60">
        <v>42985.29</v>
      </c>
      <c r="J95" s="60">
        <v>1830</v>
      </c>
    </row>
    <row r="96" spans="1:10" ht="14.1" hidden="1" customHeight="1" x14ac:dyDescent="0.2">
      <c r="A96" s="59" t="s">
        <v>73</v>
      </c>
      <c r="B96" s="59" t="s">
        <v>836</v>
      </c>
      <c r="C96" s="65" t="s">
        <v>691</v>
      </c>
      <c r="D96" s="66">
        <v>4</v>
      </c>
      <c r="E96" s="67" t="s">
        <v>642</v>
      </c>
      <c r="F96" s="59" t="s">
        <v>837</v>
      </c>
      <c r="G96" s="60">
        <v>850750.11</v>
      </c>
      <c r="H96" s="60">
        <v>732636.8600000001</v>
      </c>
      <c r="I96" s="60">
        <v>975800.79</v>
      </c>
      <c r="J96" s="60">
        <v>607586.18000000005</v>
      </c>
    </row>
    <row r="97" spans="1:10" ht="14.1" hidden="1" customHeight="1" x14ac:dyDescent="0.2">
      <c r="A97" s="59" t="s">
        <v>73</v>
      </c>
      <c r="B97" s="59" t="s">
        <v>838</v>
      </c>
      <c r="C97" s="65" t="s">
        <v>652</v>
      </c>
      <c r="D97" s="66">
        <v>5</v>
      </c>
      <c r="E97" s="67" t="s">
        <v>655</v>
      </c>
      <c r="F97" s="59" t="s">
        <v>839</v>
      </c>
      <c r="G97" s="60">
        <v>7781.75</v>
      </c>
      <c r="H97" s="60">
        <v>55760.35</v>
      </c>
      <c r="I97" s="60">
        <v>63505.9</v>
      </c>
      <c r="J97" s="60">
        <v>36.200000000000003</v>
      </c>
    </row>
    <row r="98" spans="1:10" ht="14.1" hidden="1" customHeight="1" x14ac:dyDescent="0.2">
      <c r="A98" s="59" t="s">
        <v>73</v>
      </c>
      <c r="B98" s="59" t="s">
        <v>840</v>
      </c>
      <c r="C98" s="65" t="s">
        <v>670</v>
      </c>
      <c r="D98" s="66">
        <v>5</v>
      </c>
      <c r="E98" s="67" t="s">
        <v>655</v>
      </c>
      <c r="F98" s="59" t="s">
        <v>841</v>
      </c>
      <c r="G98" s="60">
        <v>276</v>
      </c>
      <c r="H98" s="60">
        <v>488.07</v>
      </c>
      <c r="I98" s="60">
        <v>0</v>
      </c>
      <c r="J98" s="60">
        <v>764.07</v>
      </c>
    </row>
    <row r="99" spans="1:10" ht="14.1" hidden="1" customHeight="1" x14ac:dyDescent="0.2">
      <c r="A99" s="59" t="s">
        <v>73</v>
      </c>
      <c r="B99" s="59" t="s">
        <v>842</v>
      </c>
      <c r="C99" s="65" t="s">
        <v>691</v>
      </c>
      <c r="D99" s="66">
        <v>5</v>
      </c>
      <c r="E99" s="67" t="s">
        <v>655</v>
      </c>
      <c r="F99" s="59" t="s">
        <v>843</v>
      </c>
      <c r="G99" s="60">
        <v>599709</v>
      </c>
      <c r="H99" s="60">
        <v>560449.17000000004</v>
      </c>
      <c r="I99" s="60">
        <v>669311.53</v>
      </c>
      <c r="J99" s="60">
        <v>490846.64</v>
      </c>
    </row>
    <row r="100" spans="1:10" ht="14.1" hidden="1" customHeight="1" x14ac:dyDescent="0.2">
      <c r="A100" s="59" t="s">
        <v>73</v>
      </c>
      <c r="B100" s="59" t="s">
        <v>844</v>
      </c>
      <c r="C100" s="65" t="s">
        <v>820</v>
      </c>
      <c r="D100" s="66">
        <v>5</v>
      </c>
      <c r="E100" s="67" t="s">
        <v>655</v>
      </c>
      <c r="F100" s="59" t="s">
        <v>845</v>
      </c>
      <c r="G100" s="60">
        <v>242983.36</v>
      </c>
      <c r="H100" s="60">
        <v>115939.27</v>
      </c>
      <c r="I100" s="60">
        <v>242983.36</v>
      </c>
      <c r="J100" s="60">
        <v>115939.27</v>
      </c>
    </row>
    <row r="101" spans="1:10" ht="14.1" hidden="1" customHeight="1" x14ac:dyDescent="0.2">
      <c r="A101" s="59" t="s">
        <v>73</v>
      </c>
      <c r="B101" s="59" t="s">
        <v>846</v>
      </c>
      <c r="C101" s="65" t="s">
        <v>847</v>
      </c>
      <c r="D101" s="66">
        <v>3</v>
      </c>
      <c r="E101" s="67" t="s">
        <v>642</v>
      </c>
      <c r="F101" s="59" t="s">
        <v>848</v>
      </c>
      <c r="G101" s="60">
        <v>1046116.3600000001</v>
      </c>
      <c r="H101" s="60">
        <v>12506348.83</v>
      </c>
      <c r="I101" s="60">
        <v>11613358.75</v>
      </c>
      <c r="J101" s="60">
        <v>1939106.4400000002</v>
      </c>
    </row>
    <row r="102" spans="1:10" ht="14.1" hidden="1" customHeight="1" x14ac:dyDescent="0.2">
      <c r="A102" s="59" t="s">
        <v>73</v>
      </c>
      <c r="B102" s="59" t="s">
        <v>849</v>
      </c>
      <c r="C102" s="65" t="s">
        <v>652</v>
      </c>
      <c r="D102" s="66">
        <v>4</v>
      </c>
      <c r="E102" s="67" t="s">
        <v>642</v>
      </c>
      <c r="F102" s="59" t="s">
        <v>848</v>
      </c>
      <c r="G102" s="60">
        <v>1046116.3600000001</v>
      </c>
      <c r="H102" s="60">
        <v>12506348.83</v>
      </c>
      <c r="I102" s="60">
        <v>11613358.75</v>
      </c>
      <c r="J102" s="60">
        <v>1939106.4400000002</v>
      </c>
    </row>
    <row r="103" spans="1:10" ht="14.1" hidden="1" customHeight="1" x14ac:dyDescent="0.2">
      <c r="A103" s="59" t="s">
        <v>73</v>
      </c>
      <c r="B103" s="59" t="s">
        <v>850</v>
      </c>
      <c r="C103" s="65" t="s">
        <v>652</v>
      </c>
      <c r="D103" s="66">
        <v>5</v>
      </c>
      <c r="E103" s="67" t="s">
        <v>642</v>
      </c>
      <c r="F103" s="59" t="s">
        <v>851</v>
      </c>
      <c r="G103" s="60">
        <v>1044650.31</v>
      </c>
      <c r="H103" s="60">
        <v>12499862.33</v>
      </c>
      <c r="I103" s="60">
        <v>11606578.800000001</v>
      </c>
      <c r="J103" s="60">
        <v>1937933.84</v>
      </c>
    </row>
    <row r="104" spans="1:10" ht="14.1" hidden="1" customHeight="1" x14ac:dyDescent="0.2">
      <c r="A104" s="59" t="s">
        <v>73</v>
      </c>
      <c r="B104" s="59" t="s">
        <v>852</v>
      </c>
      <c r="C104" s="65" t="s">
        <v>691</v>
      </c>
      <c r="D104" s="66">
        <v>6</v>
      </c>
      <c r="E104" s="67" t="s">
        <v>655</v>
      </c>
      <c r="F104" s="59" t="s">
        <v>853</v>
      </c>
      <c r="G104" s="60">
        <v>1044650.31</v>
      </c>
      <c r="H104" s="60">
        <v>12499862.33</v>
      </c>
      <c r="I104" s="60">
        <v>11606578.800000001</v>
      </c>
      <c r="J104" s="60">
        <v>1937933.84</v>
      </c>
    </row>
    <row r="105" spans="1:10" ht="14.1" hidden="1" customHeight="1" x14ac:dyDescent="0.2">
      <c r="A105" s="59" t="s">
        <v>73</v>
      </c>
      <c r="B105" s="59" t="s">
        <v>854</v>
      </c>
      <c r="C105" s="65" t="s">
        <v>670</v>
      </c>
      <c r="D105" s="66">
        <v>5</v>
      </c>
      <c r="E105" s="67" t="s">
        <v>642</v>
      </c>
      <c r="F105" s="59" t="s">
        <v>855</v>
      </c>
      <c r="G105" s="60">
        <v>1466.05</v>
      </c>
      <c r="H105" s="60">
        <v>6486.5</v>
      </c>
      <c r="I105" s="60">
        <v>6779.95</v>
      </c>
      <c r="J105" s="60">
        <v>1172.5999999999999</v>
      </c>
    </row>
    <row r="106" spans="1:10" ht="14.1" hidden="1" customHeight="1" x14ac:dyDescent="0.2">
      <c r="A106" s="59" t="s">
        <v>73</v>
      </c>
      <c r="B106" s="59" t="s">
        <v>856</v>
      </c>
      <c r="C106" s="65" t="s">
        <v>785</v>
      </c>
      <c r="D106" s="66">
        <v>6</v>
      </c>
      <c r="E106" s="67" t="s">
        <v>655</v>
      </c>
      <c r="F106" s="59" t="s">
        <v>857</v>
      </c>
      <c r="G106" s="60">
        <v>1466.05</v>
      </c>
      <c r="H106" s="60">
        <v>6486.5</v>
      </c>
      <c r="I106" s="60">
        <v>6779.95</v>
      </c>
      <c r="J106" s="60">
        <v>1172.5999999999999</v>
      </c>
    </row>
    <row r="107" spans="1:10" ht="14.1" hidden="1" customHeight="1" x14ac:dyDescent="0.2">
      <c r="A107" s="59" t="s">
        <v>73</v>
      </c>
      <c r="B107" s="59" t="s">
        <v>858</v>
      </c>
      <c r="C107" s="65" t="s">
        <v>756</v>
      </c>
      <c r="D107" s="66">
        <v>2</v>
      </c>
      <c r="E107" s="67" t="s">
        <v>642</v>
      </c>
      <c r="F107" s="59" t="s">
        <v>859</v>
      </c>
      <c r="G107" s="60">
        <v>8854.39</v>
      </c>
      <c r="H107" s="60">
        <v>10240.030000000001</v>
      </c>
      <c r="I107" s="60">
        <v>8854.39</v>
      </c>
      <c r="J107" s="60">
        <v>10240.030000000001</v>
      </c>
    </row>
    <row r="108" spans="1:10" ht="14.1" hidden="1" customHeight="1" x14ac:dyDescent="0.2">
      <c r="A108" s="59" t="s">
        <v>73</v>
      </c>
      <c r="B108" s="59" t="s">
        <v>860</v>
      </c>
      <c r="C108" s="65" t="s">
        <v>641</v>
      </c>
      <c r="D108" s="66">
        <v>3</v>
      </c>
      <c r="E108" s="67" t="s">
        <v>642</v>
      </c>
      <c r="F108" s="59" t="s">
        <v>859</v>
      </c>
      <c r="G108" s="60">
        <v>8854.39</v>
      </c>
      <c r="H108" s="60">
        <v>10240.030000000001</v>
      </c>
      <c r="I108" s="60">
        <v>8854.39</v>
      </c>
      <c r="J108" s="60">
        <v>10240.030000000001</v>
      </c>
    </row>
    <row r="109" spans="1:10" ht="14.1" hidden="1" customHeight="1" x14ac:dyDescent="0.2">
      <c r="A109" s="59" t="s">
        <v>73</v>
      </c>
      <c r="B109" s="59" t="s">
        <v>861</v>
      </c>
      <c r="C109" s="65" t="s">
        <v>652</v>
      </c>
      <c r="D109" s="66">
        <v>4</v>
      </c>
      <c r="E109" s="67" t="s">
        <v>642</v>
      </c>
      <c r="F109" s="59" t="s">
        <v>859</v>
      </c>
      <c r="G109" s="60">
        <v>8854.39</v>
      </c>
      <c r="H109" s="60">
        <v>10240.030000000001</v>
      </c>
      <c r="I109" s="60">
        <v>8854.39</v>
      </c>
      <c r="J109" s="60">
        <v>10240.030000000001</v>
      </c>
    </row>
    <row r="110" spans="1:10" ht="14.1" hidden="1" customHeight="1" x14ac:dyDescent="0.2">
      <c r="A110" s="59" t="s">
        <v>73</v>
      </c>
      <c r="B110" s="59" t="s">
        <v>862</v>
      </c>
      <c r="C110" s="65" t="s">
        <v>670</v>
      </c>
      <c r="D110" s="66">
        <v>5</v>
      </c>
      <c r="E110" s="67" t="s">
        <v>642</v>
      </c>
      <c r="F110" s="59" t="s">
        <v>863</v>
      </c>
      <c r="G110" s="60">
        <v>8854.39</v>
      </c>
      <c r="H110" s="60">
        <v>10240.030000000001</v>
      </c>
      <c r="I110" s="60">
        <v>8854.39</v>
      </c>
      <c r="J110" s="60">
        <v>10240.030000000001</v>
      </c>
    </row>
    <row r="111" spans="1:10" ht="14.1" hidden="1" customHeight="1" x14ac:dyDescent="0.2">
      <c r="A111" s="59" t="s">
        <v>73</v>
      </c>
      <c r="B111" s="59" t="s">
        <v>864</v>
      </c>
      <c r="C111" s="65" t="s">
        <v>670</v>
      </c>
      <c r="D111" s="66">
        <v>6</v>
      </c>
      <c r="E111" s="67" t="s">
        <v>655</v>
      </c>
      <c r="F111" s="59" t="s">
        <v>865</v>
      </c>
      <c r="G111" s="60">
        <v>8854.39</v>
      </c>
      <c r="H111" s="60">
        <v>10240.030000000001</v>
      </c>
      <c r="I111" s="60">
        <v>8854.39</v>
      </c>
      <c r="J111" s="60">
        <v>10240.030000000001</v>
      </c>
    </row>
    <row r="112" spans="1:10" ht="14.1" hidden="1" customHeight="1" x14ac:dyDescent="0.2">
      <c r="A112" s="59" t="s">
        <v>173</v>
      </c>
      <c r="B112" s="59" t="s">
        <v>866</v>
      </c>
      <c r="C112" s="65" t="s">
        <v>665</v>
      </c>
      <c r="D112" s="66">
        <v>1</v>
      </c>
      <c r="E112" s="67" t="s">
        <v>642</v>
      </c>
      <c r="F112" s="59" t="s">
        <v>867</v>
      </c>
      <c r="G112" s="60">
        <v>34759421.160000011</v>
      </c>
      <c r="H112" s="60">
        <v>13192050.140000006</v>
      </c>
      <c r="I112" s="60">
        <v>13404624.179999998</v>
      </c>
      <c r="J112" s="60">
        <v>34971995.200000025</v>
      </c>
    </row>
    <row r="113" spans="1:10" ht="14.1" hidden="1" customHeight="1" x14ac:dyDescent="0.2">
      <c r="A113" s="59" t="s">
        <v>173</v>
      </c>
      <c r="B113" s="59" t="s">
        <v>868</v>
      </c>
      <c r="C113" s="65" t="s">
        <v>641</v>
      </c>
      <c r="D113" s="66">
        <v>2</v>
      </c>
      <c r="E113" s="67" t="s">
        <v>642</v>
      </c>
      <c r="F113" s="59" t="s">
        <v>869</v>
      </c>
      <c r="G113" s="60">
        <v>31326188.800000001</v>
      </c>
      <c r="H113" s="60">
        <v>0</v>
      </c>
      <c r="I113" s="60">
        <v>0</v>
      </c>
      <c r="J113" s="60">
        <v>31326188.800000001</v>
      </c>
    </row>
    <row r="114" spans="1:10" ht="14.1" hidden="1" customHeight="1" x14ac:dyDescent="0.2">
      <c r="A114" s="59" t="s">
        <v>173</v>
      </c>
      <c r="B114" s="59" t="s">
        <v>870</v>
      </c>
      <c r="C114" s="65" t="s">
        <v>641</v>
      </c>
      <c r="D114" s="66">
        <v>3</v>
      </c>
      <c r="E114" s="67" t="s">
        <v>642</v>
      </c>
      <c r="F114" s="59" t="s">
        <v>871</v>
      </c>
      <c r="G114" s="60">
        <v>31326188.800000001</v>
      </c>
      <c r="H114" s="60">
        <v>0</v>
      </c>
      <c r="I114" s="60">
        <v>0</v>
      </c>
      <c r="J114" s="60">
        <v>31326188.800000001</v>
      </c>
    </row>
    <row r="115" spans="1:10" ht="14.1" hidden="1" customHeight="1" x14ac:dyDescent="0.2">
      <c r="A115" s="59" t="s">
        <v>173</v>
      </c>
      <c r="B115" s="59" t="s">
        <v>872</v>
      </c>
      <c r="C115" s="65" t="s">
        <v>652</v>
      </c>
      <c r="D115" s="66">
        <v>4</v>
      </c>
      <c r="E115" s="67" t="s">
        <v>642</v>
      </c>
      <c r="F115" s="59" t="s">
        <v>873</v>
      </c>
      <c r="G115" s="60">
        <v>31326188.800000001</v>
      </c>
      <c r="H115" s="60">
        <v>0</v>
      </c>
      <c r="I115" s="60">
        <v>0</v>
      </c>
      <c r="J115" s="60">
        <v>31326188.800000001</v>
      </c>
    </row>
    <row r="116" spans="1:10" ht="14.1" hidden="1" customHeight="1" x14ac:dyDescent="0.2">
      <c r="A116" s="59" t="s">
        <v>173</v>
      </c>
      <c r="B116" s="59" t="s">
        <v>874</v>
      </c>
      <c r="C116" s="65" t="s">
        <v>652</v>
      </c>
      <c r="D116" s="66">
        <v>5</v>
      </c>
      <c r="E116" s="67" t="s">
        <v>655</v>
      </c>
      <c r="F116" s="59" t="s">
        <v>869</v>
      </c>
      <c r="G116" s="60">
        <v>29670073.390000001</v>
      </c>
      <c r="H116" s="60">
        <v>0</v>
      </c>
      <c r="I116" s="60">
        <v>0</v>
      </c>
      <c r="J116" s="60">
        <v>29670073.390000001</v>
      </c>
    </row>
    <row r="117" spans="1:10" ht="14.1" hidden="1" customHeight="1" x14ac:dyDescent="0.2">
      <c r="A117" s="59" t="s">
        <v>173</v>
      </c>
      <c r="B117" s="59" t="s">
        <v>875</v>
      </c>
      <c r="C117" s="65" t="s">
        <v>649</v>
      </c>
      <c r="D117" s="66">
        <v>5</v>
      </c>
      <c r="E117" s="67" t="s">
        <v>642</v>
      </c>
      <c r="F117" s="59" t="s">
        <v>876</v>
      </c>
      <c r="G117" s="60">
        <v>1656115.41</v>
      </c>
      <c r="H117" s="60">
        <v>0</v>
      </c>
      <c r="I117" s="60">
        <v>0</v>
      </c>
      <c r="J117" s="60">
        <v>1656115.41</v>
      </c>
    </row>
    <row r="118" spans="1:10" ht="14.1" hidden="1" customHeight="1" x14ac:dyDescent="0.2">
      <c r="A118" s="59" t="s">
        <v>173</v>
      </c>
      <c r="B118" s="59" t="s">
        <v>877</v>
      </c>
      <c r="C118" s="65" t="s">
        <v>652</v>
      </c>
      <c r="D118" s="66">
        <v>6</v>
      </c>
      <c r="E118" s="67" t="s">
        <v>655</v>
      </c>
      <c r="F118" s="59" t="s">
        <v>878</v>
      </c>
      <c r="G118" s="60">
        <v>1794268.99</v>
      </c>
      <c r="H118" s="60">
        <v>0</v>
      </c>
      <c r="I118" s="60">
        <v>0</v>
      </c>
      <c r="J118" s="60">
        <v>1794268.99</v>
      </c>
    </row>
    <row r="119" spans="1:10" ht="14.1" hidden="1" customHeight="1" x14ac:dyDescent="0.2">
      <c r="A119" s="59" t="s">
        <v>173</v>
      </c>
      <c r="B119" s="59" t="s">
        <v>879</v>
      </c>
      <c r="C119" s="65" t="s">
        <v>670</v>
      </c>
      <c r="D119" s="66">
        <v>6</v>
      </c>
      <c r="E119" s="67" t="s">
        <v>655</v>
      </c>
      <c r="F119" s="59" t="s">
        <v>880</v>
      </c>
      <c r="G119" s="60">
        <v>-138153.57999999999</v>
      </c>
      <c r="H119" s="60">
        <v>0</v>
      </c>
      <c r="I119" s="60">
        <v>0</v>
      </c>
      <c r="J119" s="60">
        <v>-138153.57999999999</v>
      </c>
    </row>
    <row r="120" spans="1:10" ht="14.1" hidden="1" customHeight="1" x14ac:dyDescent="0.2">
      <c r="A120" s="59" t="s">
        <v>173</v>
      </c>
      <c r="B120" s="59" t="s">
        <v>881</v>
      </c>
      <c r="C120" s="65" t="s">
        <v>665</v>
      </c>
      <c r="D120" s="66">
        <v>2</v>
      </c>
      <c r="E120" s="67" t="s">
        <v>642</v>
      </c>
      <c r="F120" s="59" t="s">
        <v>882</v>
      </c>
      <c r="G120" s="60">
        <v>3432785.51</v>
      </c>
      <c r="H120" s="60">
        <v>13191603.290000007</v>
      </c>
      <c r="I120" s="60">
        <v>13387491.239999998</v>
      </c>
      <c r="J120" s="60">
        <v>3628673.459999999</v>
      </c>
    </row>
    <row r="121" spans="1:10" ht="14.1" hidden="1" customHeight="1" x14ac:dyDescent="0.2">
      <c r="A121" s="59" t="s">
        <v>173</v>
      </c>
      <c r="B121" s="59" t="s">
        <v>883</v>
      </c>
      <c r="C121" s="65" t="s">
        <v>641</v>
      </c>
      <c r="D121" s="66">
        <v>3</v>
      </c>
      <c r="E121" s="67" t="s">
        <v>642</v>
      </c>
      <c r="F121" s="59" t="s">
        <v>884</v>
      </c>
      <c r="G121" s="60">
        <v>30342.74</v>
      </c>
      <c r="H121" s="60">
        <v>30126.04</v>
      </c>
      <c r="I121" s="60">
        <v>1612</v>
      </c>
      <c r="J121" s="60">
        <v>1828.7</v>
      </c>
    </row>
    <row r="122" spans="1:10" ht="14.1" hidden="1" customHeight="1" x14ac:dyDescent="0.2">
      <c r="A122" s="59" t="s">
        <v>173</v>
      </c>
      <c r="B122" s="59" t="s">
        <v>885</v>
      </c>
      <c r="C122" s="65" t="s">
        <v>652</v>
      </c>
      <c r="D122" s="66">
        <v>4</v>
      </c>
      <c r="E122" s="67" t="s">
        <v>642</v>
      </c>
      <c r="F122" s="59" t="s">
        <v>884</v>
      </c>
      <c r="G122" s="60">
        <v>30342.74</v>
      </c>
      <c r="H122" s="60">
        <v>30126.04</v>
      </c>
      <c r="I122" s="60">
        <v>1612</v>
      </c>
      <c r="J122" s="60">
        <v>1828.7</v>
      </c>
    </row>
    <row r="123" spans="1:10" ht="14.1" hidden="1" customHeight="1" x14ac:dyDescent="0.2">
      <c r="A123" s="59" t="s">
        <v>173</v>
      </c>
      <c r="B123" s="59" t="s">
        <v>886</v>
      </c>
      <c r="C123" s="65" t="s">
        <v>652</v>
      </c>
      <c r="D123" s="66">
        <v>5</v>
      </c>
      <c r="E123" s="67" t="s">
        <v>642</v>
      </c>
      <c r="F123" s="59" t="s">
        <v>887</v>
      </c>
      <c r="G123" s="60">
        <v>30342.74</v>
      </c>
      <c r="H123" s="60">
        <v>30126.04</v>
      </c>
      <c r="I123" s="60">
        <v>1612</v>
      </c>
      <c r="J123" s="60">
        <v>1828.7</v>
      </c>
    </row>
    <row r="124" spans="1:10" ht="14.1" hidden="1" customHeight="1" x14ac:dyDescent="0.2">
      <c r="A124" s="59" t="s">
        <v>173</v>
      </c>
      <c r="B124" s="59" t="s">
        <v>888</v>
      </c>
      <c r="C124" s="65" t="s">
        <v>736</v>
      </c>
      <c r="D124" s="66">
        <v>6</v>
      </c>
      <c r="E124" s="67" t="s">
        <v>655</v>
      </c>
      <c r="F124" s="59" t="s">
        <v>889</v>
      </c>
      <c r="G124" s="60">
        <v>30342.74</v>
      </c>
      <c r="H124" s="60">
        <v>30126.04</v>
      </c>
      <c r="I124" s="60">
        <v>1612</v>
      </c>
      <c r="J124" s="60">
        <v>1828.7</v>
      </c>
    </row>
    <row r="125" spans="1:10" ht="14.1" hidden="1" customHeight="1" x14ac:dyDescent="0.2">
      <c r="A125" s="59" t="s">
        <v>173</v>
      </c>
      <c r="B125" s="59" t="s">
        <v>890</v>
      </c>
      <c r="C125" s="65" t="s">
        <v>665</v>
      </c>
      <c r="D125" s="66">
        <v>3</v>
      </c>
      <c r="E125" s="67" t="s">
        <v>642</v>
      </c>
      <c r="F125" s="59" t="s">
        <v>891</v>
      </c>
      <c r="G125" s="60">
        <v>1081771.5499999998</v>
      </c>
      <c r="H125" s="60">
        <v>220769.44</v>
      </c>
      <c r="I125" s="60">
        <v>283208.98000000004</v>
      </c>
      <c r="J125" s="60">
        <v>1144211.0900000001</v>
      </c>
    </row>
    <row r="126" spans="1:10" ht="14.1" hidden="1" customHeight="1" x14ac:dyDescent="0.2">
      <c r="A126" s="59" t="s">
        <v>173</v>
      </c>
      <c r="B126" s="59" t="s">
        <v>892</v>
      </c>
      <c r="C126" s="65" t="s">
        <v>652</v>
      </c>
      <c r="D126" s="66">
        <v>4</v>
      </c>
      <c r="E126" s="67" t="s">
        <v>642</v>
      </c>
      <c r="F126" s="59" t="s">
        <v>891</v>
      </c>
      <c r="G126" s="60">
        <v>1081771.5499999998</v>
      </c>
      <c r="H126" s="60">
        <v>220769.44</v>
      </c>
      <c r="I126" s="60">
        <v>283208.98000000004</v>
      </c>
      <c r="J126" s="60">
        <v>1144211.0900000001</v>
      </c>
    </row>
    <row r="127" spans="1:10" ht="14.1" hidden="1" customHeight="1" x14ac:dyDescent="0.2">
      <c r="A127" s="59" t="s">
        <v>173</v>
      </c>
      <c r="B127" s="59" t="s">
        <v>893</v>
      </c>
      <c r="C127" s="65" t="s">
        <v>652</v>
      </c>
      <c r="D127" s="66">
        <v>5</v>
      </c>
      <c r="E127" s="67" t="s">
        <v>642</v>
      </c>
      <c r="F127" s="59" t="s">
        <v>894</v>
      </c>
      <c r="G127" s="60">
        <v>1081771.5499999998</v>
      </c>
      <c r="H127" s="60">
        <v>220769.44</v>
      </c>
      <c r="I127" s="60">
        <v>283208.98000000004</v>
      </c>
      <c r="J127" s="60">
        <v>1144211.0900000001</v>
      </c>
    </row>
    <row r="128" spans="1:10" ht="14.1" hidden="1" customHeight="1" x14ac:dyDescent="0.2">
      <c r="A128" s="59" t="s">
        <v>173</v>
      </c>
      <c r="B128" s="59" t="s">
        <v>895</v>
      </c>
      <c r="C128" s="65" t="s">
        <v>652</v>
      </c>
      <c r="D128" s="66">
        <v>6</v>
      </c>
      <c r="E128" s="67" t="s">
        <v>655</v>
      </c>
      <c r="F128" s="59" t="s">
        <v>896</v>
      </c>
      <c r="G128" s="60">
        <v>1309478.17</v>
      </c>
      <c r="H128" s="60">
        <v>205887.51</v>
      </c>
      <c r="I128" s="60">
        <v>264078.40000000002</v>
      </c>
      <c r="J128" s="60">
        <v>1367669.06</v>
      </c>
    </row>
    <row r="129" spans="1:10" ht="14.1" hidden="1" customHeight="1" x14ac:dyDescent="0.2">
      <c r="A129" s="59" t="s">
        <v>173</v>
      </c>
      <c r="B129" s="59" t="s">
        <v>897</v>
      </c>
      <c r="C129" s="65" t="s">
        <v>670</v>
      </c>
      <c r="D129" s="66">
        <v>6</v>
      </c>
      <c r="E129" s="67" t="s">
        <v>655</v>
      </c>
      <c r="F129" s="59" t="s">
        <v>898</v>
      </c>
      <c r="G129" s="60">
        <v>-227706.62</v>
      </c>
      <c r="H129" s="60">
        <v>14881.93</v>
      </c>
      <c r="I129" s="60">
        <v>19130.580000000002</v>
      </c>
      <c r="J129" s="60">
        <v>-223457.97</v>
      </c>
    </row>
    <row r="130" spans="1:10" ht="14.1" hidden="1" customHeight="1" x14ac:dyDescent="0.2">
      <c r="A130" s="59" t="s">
        <v>173</v>
      </c>
      <c r="B130" s="59" t="s">
        <v>899</v>
      </c>
      <c r="C130" s="65" t="s">
        <v>756</v>
      </c>
      <c r="D130" s="66">
        <v>3</v>
      </c>
      <c r="E130" s="67" t="s">
        <v>642</v>
      </c>
      <c r="F130" s="59" t="s">
        <v>900</v>
      </c>
      <c r="G130" s="60">
        <v>2320671.2200000002</v>
      </c>
      <c r="H130" s="60">
        <v>12940707.810000006</v>
      </c>
      <c r="I130" s="60">
        <v>13102670.259999998</v>
      </c>
      <c r="J130" s="60">
        <v>2482633.669999999</v>
      </c>
    </row>
    <row r="131" spans="1:10" ht="14.1" hidden="1" customHeight="1" x14ac:dyDescent="0.2">
      <c r="A131" s="59" t="s">
        <v>173</v>
      </c>
      <c r="B131" s="59" t="s">
        <v>901</v>
      </c>
      <c r="C131" s="65" t="s">
        <v>670</v>
      </c>
      <c r="D131" s="66">
        <v>4</v>
      </c>
      <c r="E131" s="67" t="s">
        <v>642</v>
      </c>
      <c r="F131" s="59" t="s">
        <v>902</v>
      </c>
      <c r="G131" s="60">
        <v>102235.27</v>
      </c>
      <c r="H131" s="60">
        <v>74472.100000000006</v>
      </c>
      <c r="I131" s="60">
        <v>168191.25</v>
      </c>
      <c r="J131" s="60">
        <v>195954.41999999998</v>
      </c>
    </row>
    <row r="132" spans="1:10" ht="14.1" hidden="1" customHeight="1" x14ac:dyDescent="0.2">
      <c r="A132" s="59" t="s">
        <v>173</v>
      </c>
      <c r="B132" s="59" t="s">
        <v>903</v>
      </c>
      <c r="C132" s="65" t="s">
        <v>652</v>
      </c>
      <c r="D132" s="66">
        <v>5</v>
      </c>
      <c r="E132" s="67" t="s">
        <v>642</v>
      </c>
      <c r="F132" s="59" t="s">
        <v>904</v>
      </c>
      <c r="G132" s="60">
        <v>422.76</v>
      </c>
      <c r="H132" s="60">
        <v>422.76</v>
      </c>
      <c r="I132" s="60">
        <v>697.19</v>
      </c>
      <c r="J132" s="60">
        <v>697.19</v>
      </c>
    </row>
    <row r="133" spans="1:10" ht="14.1" hidden="1" customHeight="1" x14ac:dyDescent="0.2">
      <c r="A133" s="59" t="s">
        <v>173</v>
      </c>
      <c r="B133" s="59" t="s">
        <v>905</v>
      </c>
      <c r="C133" s="65" t="s">
        <v>670</v>
      </c>
      <c r="D133" s="66">
        <v>6</v>
      </c>
      <c r="E133" s="67" t="s">
        <v>655</v>
      </c>
      <c r="F133" s="59" t="s">
        <v>906</v>
      </c>
      <c r="G133" s="60">
        <v>422.76</v>
      </c>
      <c r="H133" s="60">
        <v>422.76</v>
      </c>
      <c r="I133" s="60">
        <v>697.19</v>
      </c>
      <c r="J133" s="60">
        <v>697.19</v>
      </c>
    </row>
    <row r="134" spans="1:10" ht="14.1" hidden="1" customHeight="1" x14ac:dyDescent="0.2">
      <c r="A134" s="59" t="s">
        <v>173</v>
      </c>
      <c r="B134" s="59" t="s">
        <v>907</v>
      </c>
      <c r="C134" s="65" t="s">
        <v>670</v>
      </c>
      <c r="D134" s="66">
        <v>5</v>
      </c>
      <c r="E134" s="67" t="s">
        <v>642</v>
      </c>
      <c r="F134" s="59" t="s">
        <v>908</v>
      </c>
      <c r="G134" s="60">
        <v>101812.51000000001</v>
      </c>
      <c r="H134" s="60">
        <v>74049.34</v>
      </c>
      <c r="I134" s="60">
        <v>167494.06</v>
      </c>
      <c r="J134" s="60">
        <v>195257.22999999998</v>
      </c>
    </row>
    <row r="135" spans="1:10" ht="14.1" hidden="1" customHeight="1" x14ac:dyDescent="0.2">
      <c r="A135" s="59" t="s">
        <v>173</v>
      </c>
      <c r="B135" s="59" t="s">
        <v>909</v>
      </c>
      <c r="C135" s="65" t="s">
        <v>652</v>
      </c>
      <c r="D135" s="66">
        <v>6</v>
      </c>
      <c r="E135" s="67" t="s">
        <v>655</v>
      </c>
      <c r="F135" s="59" t="s">
        <v>910</v>
      </c>
      <c r="G135" s="60">
        <v>32000</v>
      </c>
      <c r="H135" s="60">
        <v>28838.5</v>
      </c>
      <c r="I135" s="60">
        <v>156838.5</v>
      </c>
      <c r="J135" s="60">
        <v>160000</v>
      </c>
    </row>
    <row r="136" spans="1:10" ht="14.1" hidden="1" customHeight="1" x14ac:dyDescent="0.2">
      <c r="A136" s="59" t="s">
        <v>173</v>
      </c>
      <c r="B136" s="59" t="s">
        <v>911</v>
      </c>
      <c r="C136" s="65" t="s">
        <v>670</v>
      </c>
      <c r="D136" s="66">
        <v>6</v>
      </c>
      <c r="E136" s="67" t="s">
        <v>655</v>
      </c>
      <c r="F136" s="59" t="s">
        <v>912</v>
      </c>
      <c r="G136" s="60">
        <v>15373.68</v>
      </c>
      <c r="H136" s="60">
        <v>1714.12</v>
      </c>
      <c r="I136" s="60">
        <v>0</v>
      </c>
      <c r="J136" s="60">
        <v>13659.56</v>
      </c>
    </row>
    <row r="137" spans="1:10" ht="14.1" hidden="1" customHeight="1" x14ac:dyDescent="0.2">
      <c r="A137" s="59" t="s">
        <v>173</v>
      </c>
      <c r="B137" s="59" t="s">
        <v>913</v>
      </c>
      <c r="C137" s="65" t="s">
        <v>691</v>
      </c>
      <c r="D137" s="66">
        <v>6</v>
      </c>
      <c r="E137" s="67" t="s">
        <v>655</v>
      </c>
      <c r="F137" s="59" t="s">
        <v>914</v>
      </c>
      <c r="G137" s="60">
        <v>54438.83</v>
      </c>
      <c r="H137" s="60">
        <v>43496.72</v>
      </c>
      <c r="I137" s="60">
        <v>10655.56</v>
      </c>
      <c r="J137" s="60">
        <v>21597.67</v>
      </c>
    </row>
    <row r="138" spans="1:10" ht="14.1" hidden="1" customHeight="1" x14ac:dyDescent="0.2">
      <c r="A138" s="59" t="s">
        <v>173</v>
      </c>
      <c r="B138" s="59" t="s">
        <v>915</v>
      </c>
      <c r="C138" s="65" t="s">
        <v>691</v>
      </c>
      <c r="D138" s="66">
        <v>4</v>
      </c>
      <c r="E138" s="67" t="s">
        <v>642</v>
      </c>
      <c r="F138" s="59" t="s">
        <v>916</v>
      </c>
      <c r="G138" s="60">
        <v>700012.81999999983</v>
      </c>
      <c r="H138" s="60">
        <v>2952996.9499999997</v>
      </c>
      <c r="I138" s="60">
        <v>3211877.89</v>
      </c>
      <c r="J138" s="60">
        <v>958893.76</v>
      </c>
    </row>
    <row r="139" spans="1:10" ht="14.1" hidden="1" customHeight="1" x14ac:dyDescent="0.2">
      <c r="A139" s="59" t="s">
        <v>173</v>
      </c>
      <c r="B139" s="59" t="s">
        <v>917</v>
      </c>
      <c r="C139" s="65" t="s">
        <v>652</v>
      </c>
      <c r="D139" s="66">
        <v>5</v>
      </c>
      <c r="E139" s="67" t="s">
        <v>642</v>
      </c>
      <c r="F139" s="59" t="s">
        <v>916</v>
      </c>
      <c r="G139" s="60">
        <v>249200.86</v>
      </c>
      <c r="H139" s="60">
        <v>2502184.9899999993</v>
      </c>
      <c r="I139" s="60">
        <v>2658492.6800000006</v>
      </c>
      <c r="J139" s="60">
        <v>405508.54999999987</v>
      </c>
    </row>
    <row r="140" spans="1:10" ht="14.1" hidden="1" customHeight="1" x14ac:dyDescent="0.2">
      <c r="A140" s="59" t="s">
        <v>173</v>
      </c>
      <c r="B140" s="59" t="s">
        <v>918</v>
      </c>
      <c r="C140" s="65"/>
      <c r="D140" s="66">
        <v>6</v>
      </c>
      <c r="E140" s="67" t="s">
        <v>655</v>
      </c>
      <c r="F140" s="59" t="s">
        <v>919</v>
      </c>
      <c r="G140" s="60">
        <v>340522.45000000007</v>
      </c>
      <c r="H140" s="60">
        <v>4209584.3399999971</v>
      </c>
      <c r="I140" s="60">
        <v>4274570.4399999985</v>
      </c>
      <c r="J140" s="60">
        <v>405508.54999999987</v>
      </c>
    </row>
    <row r="141" spans="1:10" ht="14.1" hidden="1" customHeight="1" x14ac:dyDescent="0.2">
      <c r="A141" s="59" t="s">
        <v>173</v>
      </c>
      <c r="B141" s="59" t="s">
        <v>920</v>
      </c>
      <c r="C141" s="65" t="s">
        <v>670</v>
      </c>
      <c r="D141" s="66">
        <v>5</v>
      </c>
      <c r="E141" s="67" t="s">
        <v>642</v>
      </c>
      <c r="F141" s="59" t="s">
        <v>921</v>
      </c>
      <c r="G141" s="60">
        <v>450811.96</v>
      </c>
      <c r="H141" s="60">
        <v>450811.96</v>
      </c>
      <c r="I141" s="60">
        <v>553385.21</v>
      </c>
      <c r="J141" s="60">
        <v>553385.21</v>
      </c>
    </row>
    <row r="142" spans="1:10" ht="14.1" hidden="1" customHeight="1" x14ac:dyDescent="0.2">
      <c r="A142" s="59" t="s">
        <v>173</v>
      </c>
      <c r="B142" s="59" t="s">
        <v>922</v>
      </c>
      <c r="C142" s="65" t="s">
        <v>652</v>
      </c>
      <c r="D142" s="66">
        <v>6</v>
      </c>
      <c r="E142" s="67" t="s">
        <v>655</v>
      </c>
      <c r="F142" s="59" t="s">
        <v>923</v>
      </c>
      <c r="G142" s="60">
        <v>450811.96</v>
      </c>
      <c r="H142" s="60">
        <v>450811.96</v>
      </c>
      <c r="I142" s="60">
        <v>553385.21</v>
      </c>
      <c r="J142" s="60">
        <v>553385.21</v>
      </c>
    </row>
    <row r="143" spans="1:10" ht="14.1" hidden="1" customHeight="1" x14ac:dyDescent="0.2">
      <c r="A143" s="59" t="s">
        <v>173</v>
      </c>
      <c r="B143" s="59" t="s">
        <v>924</v>
      </c>
      <c r="C143" s="65" t="s">
        <v>649</v>
      </c>
      <c r="D143" s="66">
        <v>4</v>
      </c>
      <c r="E143" s="67" t="s">
        <v>642</v>
      </c>
      <c r="F143" s="59" t="s">
        <v>925</v>
      </c>
      <c r="G143" s="60">
        <v>1518423.1299999997</v>
      </c>
      <c r="H143" s="60">
        <v>9913238.7600000016</v>
      </c>
      <c r="I143" s="60">
        <v>9722601.1200000029</v>
      </c>
      <c r="J143" s="60">
        <v>1327785.4900000002</v>
      </c>
    </row>
    <row r="144" spans="1:10" ht="14.1" hidden="1" customHeight="1" x14ac:dyDescent="0.2">
      <c r="A144" s="59" t="s">
        <v>173</v>
      </c>
      <c r="B144" s="59" t="s">
        <v>926</v>
      </c>
      <c r="C144" s="65" t="s">
        <v>652</v>
      </c>
      <c r="D144" s="66">
        <v>5</v>
      </c>
      <c r="E144" s="67" t="s">
        <v>642</v>
      </c>
      <c r="F144" s="59" t="s">
        <v>927</v>
      </c>
      <c r="G144" s="60">
        <v>67561.490000000005</v>
      </c>
      <c r="H144" s="60">
        <v>829787.16</v>
      </c>
      <c r="I144" s="60">
        <v>824012.29</v>
      </c>
      <c r="J144" s="60">
        <v>61786.619999999995</v>
      </c>
    </row>
    <row r="145" spans="1:10" ht="14.1" hidden="1" customHeight="1" x14ac:dyDescent="0.2">
      <c r="A145" s="59" t="s">
        <v>173</v>
      </c>
      <c r="B145" s="59" t="s">
        <v>928</v>
      </c>
      <c r="C145" s="65" t="s">
        <v>691</v>
      </c>
      <c r="D145" s="66">
        <v>6</v>
      </c>
      <c r="E145" s="67" t="s">
        <v>655</v>
      </c>
      <c r="F145" s="59" t="s">
        <v>929</v>
      </c>
      <c r="G145" s="60">
        <v>30964.38</v>
      </c>
      <c r="H145" s="60">
        <v>442107.15</v>
      </c>
      <c r="I145" s="60">
        <v>432331.97</v>
      </c>
      <c r="J145" s="60">
        <v>21189.200000000001</v>
      </c>
    </row>
    <row r="146" spans="1:10" ht="14.1" hidden="1" customHeight="1" x14ac:dyDescent="0.2">
      <c r="A146" s="59" t="s">
        <v>173</v>
      </c>
      <c r="B146" s="59" t="s">
        <v>930</v>
      </c>
      <c r="C146" s="65" t="s">
        <v>736</v>
      </c>
      <c r="D146" s="66">
        <v>6</v>
      </c>
      <c r="E146" s="67" t="s">
        <v>655</v>
      </c>
      <c r="F146" s="59" t="s">
        <v>931</v>
      </c>
      <c r="G146" s="60">
        <v>36597.11</v>
      </c>
      <c r="H146" s="60">
        <v>387680.01</v>
      </c>
      <c r="I146" s="60">
        <v>391680.32</v>
      </c>
      <c r="J146" s="60">
        <v>40597.42</v>
      </c>
    </row>
    <row r="147" spans="1:10" ht="14.1" hidden="1" customHeight="1" x14ac:dyDescent="0.2">
      <c r="A147" s="59" t="s">
        <v>173</v>
      </c>
      <c r="B147" s="59" t="s">
        <v>932</v>
      </c>
      <c r="C147" s="65" t="s">
        <v>670</v>
      </c>
      <c r="D147" s="66">
        <v>5</v>
      </c>
      <c r="E147" s="67" t="s">
        <v>642</v>
      </c>
      <c r="F147" s="59" t="s">
        <v>933</v>
      </c>
      <c r="G147" s="60">
        <v>105303.58</v>
      </c>
      <c r="H147" s="60">
        <v>1120203.3900000001</v>
      </c>
      <c r="I147" s="60">
        <v>1096200.22</v>
      </c>
      <c r="J147" s="60">
        <v>81300.41</v>
      </c>
    </row>
    <row r="148" spans="1:10" ht="14.1" hidden="1" customHeight="1" x14ac:dyDescent="0.2">
      <c r="A148" s="59" t="s">
        <v>173</v>
      </c>
      <c r="B148" s="59" t="s">
        <v>934</v>
      </c>
      <c r="C148" s="65" t="s">
        <v>652</v>
      </c>
      <c r="D148" s="66">
        <v>6</v>
      </c>
      <c r="E148" s="67" t="s">
        <v>655</v>
      </c>
      <c r="F148" s="59" t="s">
        <v>935</v>
      </c>
      <c r="G148" s="60">
        <v>101686.62</v>
      </c>
      <c r="H148" s="60">
        <v>1004059.1</v>
      </c>
      <c r="I148" s="60">
        <v>975082.44</v>
      </c>
      <c r="J148" s="60">
        <v>72709.960000000006</v>
      </c>
    </row>
    <row r="149" spans="1:10" ht="14.1" hidden="1" customHeight="1" x14ac:dyDescent="0.2">
      <c r="A149" s="59" t="s">
        <v>173</v>
      </c>
      <c r="B149" s="59" t="s">
        <v>936</v>
      </c>
      <c r="C149" s="65" t="s">
        <v>691</v>
      </c>
      <c r="D149" s="66">
        <v>6</v>
      </c>
      <c r="E149" s="67" t="s">
        <v>655</v>
      </c>
      <c r="F149" s="59" t="s">
        <v>937</v>
      </c>
      <c r="G149" s="60">
        <v>2304.5</v>
      </c>
      <c r="H149" s="60">
        <v>63346.43</v>
      </c>
      <c r="I149" s="60">
        <v>67744.73</v>
      </c>
      <c r="J149" s="60">
        <v>6702.8</v>
      </c>
    </row>
    <row r="150" spans="1:10" ht="14.1" hidden="1" customHeight="1" x14ac:dyDescent="0.2">
      <c r="A150" s="59" t="s">
        <v>173</v>
      </c>
      <c r="B150" s="59" t="s">
        <v>938</v>
      </c>
      <c r="C150" s="65" t="s">
        <v>736</v>
      </c>
      <c r="D150" s="66">
        <v>6</v>
      </c>
      <c r="E150" s="67" t="s">
        <v>655</v>
      </c>
      <c r="F150" s="59" t="s">
        <v>939</v>
      </c>
      <c r="G150" s="60">
        <v>1168.46</v>
      </c>
      <c r="H150" s="60">
        <v>52653.86</v>
      </c>
      <c r="I150" s="60">
        <v>53195.05</v>
      </c>
      <c r="J150" s="60">
        <v>1709.65</v>
      </c>
    </row>
    <row r="151" spans="1:10" ht="14.1" hidden="1" customHeight="1" x14ac:dyDescent="0.2">
      <c r="A151" s="59" t="s">
        <v>173</v>
      </c>
      <c r="B151" s="59" t="s">
        <v>940</v>
      </c>
      <c r="C151" s="65" t="s">
        <v>658</v>
      </c>
      <c r="D151" s="66">
        <v>6</v>
      </c>
      <c r="E151" s="67" t="s">
        <v>655</v>
      </c>
      <c r="F151" s="59" t="s">
        <v>941</v>
      </c>
      <c r="G151" s="60">
        <v>144</v>
      </c>
      <c r="H151" s="60">
        <v>144</v>
      </c>
      <c r="I151" s="60">
        <v>178</v>
      </c>
      <c r="J151" s="60">
        <v>178</v>
      </c>
    </row>
    <row r="152" spans="1:10" ht="14.1" hidden="1" customHeight="1" x14ac:dyDescent="0.2">
      <c r="A152" s="59" t="s">
        <v>173</v>
      </c>
      <c r="B152" s="59" t="s">
        <v>942</v>
      </c>
      <c r="C152" s="65" t="s">
        <v>691</v>
      </c>
      <c r="D152" s="66">
        <v>5</v>
      </c>
      <c r="E152" s="67" t="s">
        <v>642</v>
      </c>
      <c r="F152" s="59" t="s">
        <v>943</v>
      </c>
      <c r="G152" s="60">
        <v>499918.19999999995</v>
      </c>
      <c r="H152" s="60">
        <v>2353377.89</v>
      </c>
      <c r="I152" s="60">
        <v>2289559.6199999996</v>
      </c>
      <c r="J152" s="60">
        <v>436099.93</v>
      </c>
    </row>
    <row r="153" spans="1:10" ht="14.1" hidden="1" customHeight="1" x14ac:dyDescent="0.2">
      <c r="A153" s="59" t="s">
        <v>173</v>
      </c>
      <c r="B153" s="59" t="s">
        <v>944</v>
      </c>
      <c r="C153" s="65" t="s">
        <v>652</v>
      </c>
      <c r="D153" s="66">
        <v>6</v>
      </c>
      <c r="E153" s="67" t="s">
        <v>655</v>
      </c>
      <c r="F153" s="59" t="s">
        <v>945</v>
      </c>
      <c r="G153" s="60">
        <v>11287.89</v>
      </c>
      <c r="H153" s="60">
        <v>50373.32</v>
      </c>
      <c r="I153" s="60">
        <v>47859.61</v>
      </c>
      <c r="J153" s="60">
        <v>8774.18</v>
      </c>
    </row>
    <row r="154" spans="1:10" ht="14.1" hidden="1" customHeight="1" x14ac:dyDescent="0.2">
      <c r="A154" s="59" t="s">
        <v>173</v>
      </c>
      <c r="B154" s="59" t="s">
        <v>946</v>
      </c>
      <c r="C154" s="65" t="s">
        <v>670</v>
      </c>
      <c r="D154" s="66">
        <v>6</v>
      </c>
      <c r="E154" s="67" t="s">
        <v>655</v>
      </c>
      <c r="F154" s="59" t="s">
        <v>947</v>
      </c>
      <c r="G154" s="60">
        <v>4458.6499999999996</v>
      </c>
      <c r="H154" s="60">
        <v>4892.97</v>
      </c>
      <c r="I154" s="60">
        <v>3227.9</v>
      </c>
      <c r="J154" s="60">
        <v>2793.58</v>
      </c>
    </row>
    <row r="155" spans="1:10" ht="14.1" hidden="1" customHeight="1" x14ac:dyDescent="0.2">
      <c r="A155" s="59" t="s">
        <v>173</v>
      </c>
      <c r="B155" s="59" t="s">
        <v>948</v>
      </c>
      <c r="C155" s="65" t="s">
        <v>691</v>
      </c>
      <c r="D155" s="66">
        <v>6</v>
      </c>
      <c r="E155" s="67" t="s">
        <v>655</v>
      </c>
      <c r="F155" s="59" t="s">
        <v>949</v>
      </c>
      <c r="G155" s="60">
        <v>413497.8</v>
      </c>
      <c r="H155" s="60">
        <v>1967670.53</v>
      </c>
      <c r="I155" s="60">
        <v>1914787.67</v>
      </c>
      <c r="J155" s="60">
        <v>360614.94</v>
      </c>
    </row>
    <row r="156" spans="1:10" ht="14.1" hidden="1" customHeight="1" x14ac:dyDescent="0.2">
      <c r="A156" s="59" t="s">
        <v>173</v>
      </c>
      <c r="B156" s="59" t="s">
        <v>950</v>
      </c>
      <c r="C156" s="65" t="s">
        <v>649</v>
      </c>
      <c r="D156" s="66">
        <v>6</v>
      </c>
      <c r="E156" s="67" t="s">
        <v>655</v>
      </c>
      <c r="F156" s="59" t="s">
        <v>951</v>
      </c>
      <c r="G156" s="60">
        <v>2686.29</v>
      </c>
      <c r="H156" s="60">
        <v>19479.47</v>
      </c>
      <c r="I156" s="60">
        <v>19186.72</v>
      </c>
      <c r="J156" s="60">
        <v>2393.54</v>
      </c>
    </row>
    <row r="157" spans="1:10" ht="14.1" hidden="1" customHeight="1" x14ac:dyDescent="0.2">
      <c r="A157" s="59" t="s">
        <v>173</v>
      </c>
      <c r="B157" s="59" t="s">
        <v>952</v>
      </c>
      <c r="C157" s="65" t="s">
        <v>736</v>
      </c>
      <c r="D157" s="66">
        <v>6</v>
      </c>
      <c r="E157" s="67" t="s">
        <v>655</v>
      </c>
      <c r="F157" s="59" t="s">
        <v>953</v>
      </c>
      <c r="G157" s="60">
        <v>33034.49</v>
      </c>
      <c r="H157" s="60">
        <v>209332.58</v>
      </c>
      <c r="I157" s="60">
        <v>206606.82</v>
      </c>
      <c r="J157" s="60">
        <v>30308.73</v>
      </c>
    </row>
    <row r="158" spans="1:10" ht="14.1" hidden="1" customHeight="1" x14ac:dyDescent="0.2">
      <c r="A158" s="59" t="s">
        <v>173</v>
      </c>
      <c r="B158" s="59" t="s">
        <v>954</v>
      </c>
      <c r="C158" s="65" t="s">
        <v>751</v>
      </c>
      <c r="D158" s="66">
        <v>6</v>
      </c>
      <c r="E158" s="67" t="s">
        <v>655</v>
      </c>
      <c r="F158" s="59" t="s">
        <v>955</v>
      </c>
      <c r="G158" s="60">
        <v>1464.2</v>
      </c>
      <c r="H158" s="60">
        <v>8007.77</v>
      </c>
      <c r="I158" s="60">
        <v>7748.63</v>
      </c>
      <c r="J158" s="60">
        <v>1205.06</v>
      </c>
    </row>
    <row r="159" spans="1:10" ht="14.1" hidden="1" customHeight="1" x14ac:dyDescent="0.2">
      <c r="A159" s="59" t="s">
        <v>173</v>
      </c>
      <c r="B159" s="59" t="s">
        <v>956</v>
      </c>
      <c r="C159" s="65" t="s">
        <v>825</v>
      </c>
      <c r="D159" s="66">
        <v>6</v>
      </c>
      <c r="E159" s="67" t="s">
        <v>655</v>
      </c>
      <c r="F159" s="59" t="s">
        <v>957</v>
      </c>
      <c r="G159" s="60">
        <v>27344.880000000001</v>
      </c>
      <c r="H159" s="60">
        <v>87477.25</v>
      </c>
      <c r="I159" s="60">
        <v>85278.27</v>
      </c>
      <c r="J159" s="60">
        <v>25145.9</v>
      </c>
    </row>
    <row r="160" spans="1:10" ht="14.1" hidden="1" customHeight="1" x14ac:dyDescent="0.2">
      <c r="A160" s="59" t="s">
        <v>173</v>
      </c>
      <c r="B160" s="59" t="s">
        <v>958</v>
      </c>
      <c r="C160" s="65" t="s">
        <v>833</v>
      </c>
      <c r="D160" s="66">
        <v>6</v>
      </c>
      <c r="E160" s="67" t="s">
        <v>655</v>
      </c>
      <c r="F160" s="59" t="s">
        <v>959</v>
      </c>
      <c r="G160" s="60">
        <v>6144</v>
      </c>
      <c r="H160" s="60">
        <v>6144</v>
      </c>
      <c r="I160" s="60">
        <v>4864</v>
      </c>
      <c r="J160" s="60">
        <v>4864</v>
      </c>
    </row>
    <row r="161" spans="1:10" ht="14.1" hidden="1" customHeight="1" x14ac:dyDescent="0.2">
      <c r="A161" s="59" t="s">
        <v>173</v>
      </c>
      <c r="B161" s="59" t="s">
        <v>960</v>
      </c>
      <c r="C161" s="65" t="s">
        <v>649</v>
      </c>
      <c r="D161" s="66">
        <v>5</v>
      </c>
      <c r="E161" s="67" t="s">
        <v>642</v>
      </c>
      <c r="F161" s="59" t="s">
        <v>961</v>
      </c>
      <c r="G161" s="60">
        <v>674132.81</v>
      </c>
      <c r="H161" s="60">
        <v>5388011.6399999997</v>
      </c>
      <c r="I161" s="60">
        <v>5320733.88</v>
      </c>
      <c r="J161" s="60">
        <v>606855.04999999993</v>
      </c>
    </row>
    <row r="162" spans="1:10" ht="14.1" hidden="1" customHeight="1" x14ac:dyDescent="0.2">
      <c r="A162" s="59" t="s">
        <v>173</v>
      </c>
      <c r="B162" s="59" t="s">
        <v>962</v>
      </c>
      <c r="C162" s="65" t="s">
        <v>652</v>
      </c>
      <c r="D162" s="66">
        <v>6</v>
      </c>
      <c r="E162" s="67" t="s">
        <v>655</v>
      </c>
      <c r="F162" s="59" t="s">
        <v>963</v>
      </c>
      <c r="G162" s="60">
        <v>673723.01</v>
      </c>
      <c r="H162" s="60">
        <v>5364847.32</v>
      </c>
      <c r="I162" s="60">
        <v>5297166.4000000004</v>
      </c>
      <c r="J162" s="60">
        <v>606042.09</v>
      </c>
    </row>
    <row r="163" spans="1:10" ht="14.1" hidden="1" customHeight="1" x14ac:dyDescent="0.2">
      <c r="A163" s="59" t="s">
        <v>173</v>
      </c>
      <c r="B163" s="59" t="s">
        <v>964</v>
      </c>
      <c r="C163" s="65" t="s">
        <v>751</v>
      </c>
      <c r="D163" s="66">
        <v>6</v>
      </c>
      <c r="E163" s="67" t="s">
        <v>655</v>
      </c>
      <c r="F163" s="59" t="s">
        <v>965</v>
      </c>
      <c r="G163" s="60">
        <v>209.8</v>
      </c>
      <c r="H163" s="60">
        <v>565.79999999999995</v>
      </c>
      <c r="I163" s="60">
        <v>918.96</v>
      </c>
      <c r="J163" s="60">
        <v>562.96</v>
      </c>
    </row>
    <row r="164" spans="1:10" ht="14.1" hidden="1" customHeight="1" x14ac:dyDescent="0.2">
      <c r="A164" s="59" t="s">
        <v>173</v>
      </c>
      <c r="B164" s="59" t="s">
        <v>966</v>
      </c>
      <c r="C164" s="65" t="s">
        <v>785</v>
      </c>
      <c r="D164" s="66">
        <v>6</v>
      </c>
      <c r="E164" s="67" t="s">
        <v>655</v>
      </c>
      <c r="F164" s="59" t="s">
        <v>967</v>
      </c>
      <c r="G164" s="60">
        <v>200</v>
      </c>
      <c r="H164" s="60">
        <v>22598.52</v>
      </c>
      <c r="I164" s="60">
        <v>22648.52</v>
      </c>
      <c r="J164" s="60">
        <v>250</v>
      </c>
    </row>
    <row r="165" spans="1:10" ht="14.1" hidden="1" customHeight="1" x14ac:dyDescent="0.2">
      <c r="A165" s="59" t="s">
        <v>173</v>
      </c>
      <c r="B165" s="59" t="s">
        <v>968</v>
      </c>
      <c r="C165" s="65" t="s">
        <v>736</v>
      </c>
      <c r="D165" s="66">
        <v>5</v>
      </c>
      <c r="E165" s="67" t="s">
        <v>642</v>
      </c>
      <c r="F165" s="59" t="s">
        <v>969</v>
      </c>
      <c r="G165" s="60">
        <v>171507.05000000002</v>
      </c>
      <c r="H165" s="60">
        <v>221858.68000000002</v>
      </c>
      <c r="I165" s="60">
        <v>192095.11</v>
      </c>
      <c r="J165" s="60">
        <v>141743.48000000001</v>
      </c>
    </row>
    <row r="166" spans="1:10" ht="14.1" hidden="1" customHeight="1" x14ac:dyDescent="0.2">
      <c r="A166" s="59" t="s">
        <v>173</v>
      </c>
      <c r="B166" s="59" t="s">
        <v>970</v>
      </c>
      <c r="C166" s="65" t="s">
        <v>652</v>
      </c>
      <c r="D166" s="66">
        <v>6</v>
      </c>
      <c r="E166" s="67" t="s">
        <v>655</v>
      </c>
      <c r="F166" s="59" t="s">
        <v>971</v>
      </c>
      <c r="G166" s="60">
        <v>387.54</v>
      </c>
      <c r="H166" s="60">
        <v>2012.98</v>
      </c>
      <c r="I166" s="60">
        <v>1882.81</v>
      </c>
      <c r="J166" s="60">
        <v>257.37</v>
      </c>
    </row>
    <row r="167" spans="1:10" ht="14.1" hidden="1" customHeight="1" x14ac:dyDescent="0.2">
      <c r="A167" s="59" t="s">
        <v>173</v>
      </c>
      <c r="B167" s="59" t="s">
        <v>972</v>
      </c>
      <c r="C167" s="65" t="s">
        <v>670</v>
      </c>
      <c r="D167" s="66">
        <v>6</v>
      </c>
      <c r="E167" s="67" t="s">
        <v>655</v>
      </c>
      <c r="F167" s="59" t="s">
        <v>973</v>
      </c>
      <c r="G167" s="60">
        <v>373.31</v>
      </c>
      <c r="H167" s="60">
        <v>2751.11</v>
      </c>
      <c r="I167" s="60">
        <v>2785.67</v>
      </c>
      <c r="J167" s="60">
        <v>407.87</v>
      </c>
    </row>
    <row r="168" spans="1:10" ht="14.1" hidden="1" customHeight="1" x14ac:dyDescent="0.2">
      <c r="A168" s="59" t="s">
        <v>173</v>
      </c>
      <c r="B168" s="59" t="s">
        <v>974</v>
      </c>
      <c r="C168" s="65" t="s">
        <v>691</v>
      </c>
      <c r="D168" s="66">
        <v>6</v>
      </c>
      <c r="E168" s="67" t="s">
        <v>655</v>
      </c>
      <c r="F168" s="59" t="s">
        <v>975</v>
      </c>
      <c r="G168" s="60">
        <v>370.98</v>
      </c>
      <c r="H168" s="60">
        <v>2542.8000000000002</v>
      </c>
      <c r="I168" s="60">
        <v>2605.8200000000002</v>
      </c>
      <c r="J168" s="60">
        <v>434</v>
      </c>
    </row>
    <row r="169" spans="1:10" ht="14.1" hidden="1" customHeight="1" x14ac:dyDescent="0.2">
      <c r="A169" s="59" t="s">
        <v>173</v>
      </c>
      <c r="B169" s="59" t="s">
        <v>976</v>
      </c>
      <c r="C169" s="65" t="s">
        <v>649</v>
      </c>
      <c r="D169" s="66">
        <v>6</v>
      </c>
      <c r="E169" s="67" t="s">
        <v>655</v>
      </c>
      <c r="F169" s="59" t="s">
        <v>977</v>
      </c>
      <c r="G169" s="60">
        <v>389.97</v>
      </c>
      <c r="H169" s="60">
        <v>3607.73</v>
      </c>
      <c r="I169" s="60">
        <v>3446.73</v>
      </c>
      <c r="J169" s="60">
        <v>228.97</v>
      </c>
    </row>
    <row r="170" spans="1:10" ht="14.1" hidden="1" customHeight="1" x14ac:dyDescent="0.2">
      <c r="A170" s="59" t="s">
        <v>173</v>
      </c>
      <c r="B170" s="59" t="s">
        <v>978</v>
      </c>
      <c r="C170" s="65" t="s">
        <v>736</v>
      </c>
      <c r="D170" s="66">
        <v>6</v>
      </c>
      <c r="E170" s="67" t="s">
        <v>655</v>
      </c>
      <c r="F170" s="59" t="s">
        <v>979</v>
      </c>
      <c r="G170" s="60">
        <v>86.47</v>
      </c>
      <c r="H170" s="60">
        <v>898.17</v>
      </c>
      <c r="I170" s="60">
        <v>887.54</v>
      </c>
      <c r="J170" s="60">
        <v>75.84</v>
      </c>
    </row>
    <row r="171" spans="1:10" ht="14.1" hidden="1" customHeight="1" x14ac:dyDescent="0.2">
      <c r="A171" s="59" t="s">
        <v>173</v>
      </c>
      <c r="B171" s="59" t="s">
        <v>980</v>
      </c>
      <c r="C171" s="65" t="s">
        <v>981</v>
      </c>
      <c r="D171" s="66">
        <v>6</v>
      </c>
      <c r="E171" s="67" t="s">
        <v>655</v>
      </c>
      <c r="F171" s="59" t="s">
        <v>982</v>
      </c>
      <c r="G171" s="60">
        <v>0</v>
      </c>
      <c r="H171" s="60">
        <v>123.51</v>
      </c>
      <c r="I171" s="60">
        <v>173.57</v>
      </c>
      <c r="J171" s="60">
        <v>50.06</v>
      </c>
    </row>
    <row r="172" spans="1:10" ht="14.1" hidden="1" customHeight="1" x14ac:dyDescent="0.2">
      <c r="A172" s="59" t="s">
        <v>173</v>
      </c>
      <c r="B172" s="59" t="s">
        <v>983</v>
      </c>
      <c r="C172" s="65" t="s">
        <v>751</v>
      </c>
      <c r="D172" s="66">
        <v>6</v>
      </c>
      <c r="E172" s="67" t="s">
        <v>655</v>
      </c>
      <c r="F172" s="59" t="s">
        <v>984</v>
      </c>
      <c r="G172" s="60">
        <v>2063.4499999999998</v>
      </c>
      <c r="H172" s="60">
        <v>20246.080000000002</v>
      </c>
      <c r="I172" s="60">
        <v>20071.93</v>
      </c>
      <c r="J172" s="60">
        <v>1889.3</v>
      </c>
    </row>
    <row r="173" spans="1:10" ht="14.1" hidden="1" customHeight="1" x14ac:dyDescent="0.2">
      <c r="A173" s="59" t="s">
        <v>173</v>
      </c>
      <c r="B173" s="59" t="s">
        <v>985</v>
      </c>
      <c r="C173" s="65" t="s">
        <v>825</v>
      </c>
      <c r="D173" s="66">
        <v>6</v>
      </c>
      <c r="E173" s="67" t="s">
        <v>655</v>
      </c>
      <c r="F173" s="59" t="s">
        <v>986</v>
      </c>
      <c r="G173" s="60">
        <v>60188.4</v>
      </c>
      <c r="H173" s="60">
        <v>60188.4</v>
      </c>
      <c r="I173" s="60">
        <v>17214.72</v>
      </c>
      <c r="J173" s="60">
        <v>17214.72</v>
      </c>
    </row>
    <row r="174" spans="1:10" ht="14.1" hidden="1" customHeight="1" x14ac:dyDescent="0.2">
      <c r="A174" s="59" t="s">
        <v>173</v>
      </c>
      <c r="B174" s="59" t="s">
        <v>987</v>
      </c>
      <c r="C174" s="65" t="s">
        <v>988</v>
      </c>
      <c r="D174" s="66">
        <v>6</v>
      </c>
      <c r="E174" s="67" t="s">
        <v>655</v>
      </c>
      <c r="F174" s="59" t="s">
        <v>989</v>
      </c>
      <c r="G174" s="60">
        <v>8571.81</v>
      </c>
      <c r="H174" s="60">
        <v>8571.81</v>
      </c>
      <c r="I174" s="60">
        <v>5064.46</v>
      </c>
      <c r="J174" s="60">
        <v>5064.46</v>
      </c>
    </row>
    <row r="175" spans="1:10" ht="14.1" hidden="1" customHeight="1" x14ac:dyDescent="0.2">
      <c r="A175" s="59" t="s">
        <v>173</v>
      </c>
      <c r="B175" s="59" t="s">
        <v>990</v>
      </c>
      <c r="C175" s="65" t="s">
        <v>991</v>
      </c>
      <c r="D175" s="66">
        <v>6</v>
      </c>
      <c r="E175" s="67" t="s">
        <v>655</v>
      </c>
      <c r="F175" s="59" t="s">
        <v>992</v>
      </c>
      <c r="G175" s="60">
        <v>95479.86</v>
      </c>
      <c r="H175" s="60">
        <v>112540.48</v>
      </c>
      <c r="I175" s="60">
        <v>114192.36</v>
      </c>
      <c r="J175" s="60">
        <v>97131.74</v>
      </c>
    </row>
    <row r="176" spans="1:10" ht="14.1" hidden="1" customHeight="1" x14ac:dyDescent="0.2">
      <c r="A176" s="59" t="s">
        <v>173</v>
      </c>
      <c r="B176" s="59" t="s">
        <v>993</v>
      </c>
      <c r="C176" s="65" t="s">
        <v>994</v>
      </c>
      <c r="D176" s="66">
        <v>6</v>
      </c>
      <c r="E176" s="67" t="s">
        <v>655</v>
      </c>
      <c r="F176" s="59" t="s">
        <v>995</v>
      </c>
      <c r="G176" s="60">
        <v>360</v>
      </c>
      <c r="H176" s="60">
        <v>3000</v>
      </c>
      <c r="I176" s="60">
        <v>3102.02</v>
      </c>
      <c r="J176" s="60">
        <v>462.02</v>
      </c>
    </row>
    <row r="177" spans="1:10" ht="14.1" hidden="1" customHeight="1" x14ac:dyDescent="0.2">
      <c r="A177" s="59" t="s">
        <v>173</v>
      </c>
      <c r="B177" s="59" t="s">
        <v>996</v>
      </c>
      <c r="C177" s="65" t="s">
        <v>997</v>
      </c>
      <c r="D177" s="66">
        <v>6</v>
      </c>
      <c r="E177" s="67" t="s">
        <v>655</v>
      </c>
      <c r="F177" s="59" t="s">
        <v>998</v>
      </c>
      <c r="G177" s="60">
        <v>2766.42</v>
      </c>
      <c r="H177" s="60">
        <v>2381.17</v>
      </c>
      <c r="I177" s="60">
        <v>0</v>
      </c>
      <c r="J177" s="60">
        <v>385.25</v>
      </c>
    </row>
    <row r="178" spans="1:10" ht="14.1" hidden="1" customHeight="1" x14ac:dyDescent="0.2">
      <c r="A178" s="59" t="s">
        <v>173</v>
      </c>
      <c r="B178" s="59" t="s">
        <v>999</v>
      </c>
      <c r="C178" s="65" t="s">
        <v>1000</v>
      </c>
      <c r="D178" s="66">
        <v>6</v>
      </c>
      <c r="E178" s="67" t="s">
        <v>655</v>
      </c>
      <c r="F178" s="59" t="s">
        <v>1001</v>
      </c>
      <c r="G178" s="60">
        <v>218.44</v>
      </c>
      <c r="H178" s="60">
        <v>2394.44</v>
      </c>
      <c r="I178" s="60">
        <v>19667.48</v>
      </c>
      <c r="J178" s="60">
        <v>17491.48</v>
      </c>
    </row>
    <row r="179" spans="1:10" ht="14.1" hidden="1" customHeight="1" x14ac:dyDescent="0.2">
      <c r="A179" s="59" t="s">
        <v>173</v>
      </c>
      <c r="B179" s="59" t="s">
        <v>1002</v>
      </c>
      <c r="C179" s="65" t="s">
        <v>1003</v>
      </c>
      <c r="D179" s="66">
        <v>6</v>
      </c>
      <c r="E179" s="67" t="s">
        <v>655</v>
      </c>
      <c r="F179" s="59" t="s">
        <v>1004</v>
      </c>
      <c r="G179" s="60">
        <v>250.4</v>
      </c>
      <c r="H179" s="60">
        <v>0</v>
      </c>
      <c r="I179" s="60">
        <v>0</v>
      </c>
      <c r="J179" s="60">
        <v>250.4</v>
      </c>
    </row>
    <row r="180" spans="1:10" ht="14.1" hidden="1" customHeight="1" x14ac:dyDescent="0.2">
      <c r="A180" s="59" t="s">
        <v>173</v>
      </c>
      <c r="B180" s="59" t="s">
        <v>1005</v>
      </c>
      <c r="C180" s="65" t="s">
        <v>1006</v>
      </c>
      <c r="D180" s="66">
        <v>6</v>
      </c>
      <c r="E180" s="67" t="s">
        <v>642</v>
      </c>
      <c r="F180" s="59" t="s">
        <v>1007</v>
      </c>
      <c r="G180" s="60">
        <v>0</v>
      </c>
      <c r="H180" s="60">
        <v>600</v>
      </c>
      <c r="I180" s="60">
        <v>1000</v>
      </c>
      <c r="J180" s="60">
        <v>400</v>
      </c>
    </row>
    <row r="181" spans="1:10" ht="14.1" hidden="1" customHeight="1" x14ac:dyDescent="0.2">
      <c r="A181" s="59" t="s">
        <v>173</v>
      </c>
      <c r="B181" s="59" t="s">
        <v>1008</v>
      </c>
      <c r="C181" s="65" t="s">
        <v>756</v>
      </c>
      <c r="D181" s="66">
        <v>2</v>
      </c>
      <c r="E181" s="67" t="s">
        <v>642</v>
      </c>
      <c r="F181" s="59" t="s">
        <v>1009</v>
      </c>
      <c r="G181" s="60">
        <v>446.85</v>
      </c>
      <c r="H181" s="60">
        <v>446.85</v>
      </c>
      <c r="I181" s="60">
        <v>17132.940000000002</v>
      </c>
      <c r="J181" s="60">
        <v>17132.940000000002</v>
      </c>
    </row>
    <row r="182" spans="1:10" ht="14.1" hidden="1" customHeight="1" x14ac:dyDescent="0.2">
      <c r="A182" s="59" t="s">
        <v>173</v>
      </c>
      <c r="B182" s="59" t="s">
        <v>1010</v>
      </c>
      <c r="C182" s="65" t="s">
        <v>641</v>
      </c>
      <c r="D182" s="66">
        <v>3</v>
      </c>
      <c r="E182" s="67" t="s">
        <v>642</v>
      </c>
      <c r="F182" s="59" t="s">
        <v>1009</v>
      </c>
      <c r="G182" s="60">
        <v>446.85</v>
      </c>
      <c r="H182" s="60">
        <v>446.85</v>
      </c>
      <c r="I182" s="60">
        <v>17132.940000000002</v>
      </c>
      <c r="J182" s="60">
        <v>17132.940000000002</v>
      </c>
    </row>
    <row r="183" spans="1:10" ht="14.1" hidden="1" customHeight="1" x14ac:dyDescent="0.2">
      <c r="A183" s="59" t="s">
        <v>173</v>
      </c>
      <c r="B183" s="59" t="s">
        <v>1011</v>
      </c>
      <c r="C183" s="65" t="s">
        <v>652</v>
      </c>
      <c r="D183" s="66">
        <v>4</v>
      </c>
      <c r="E183" s="67" t="s">
        <v>642</v>
      </c>
      <c r="F183" s="59" t="s">
        <v>1009</v>
      </c>
      <c r="G183" s="60">
        <v>446.85</v>
      </c>
      <c r="H183" s="60">
        <v>446.85</v>
      </c>
      <c r="I183" s="60">
        <v>17132.940000000002</v>
      </c>
      <c r="J183" s="60">
        <v>17132.940000000002</v>
      </c>
    </row>
    <row r="184" spans="1:10" ht="14.1" hidden="1" customHeight="1" x14ac:dyDescent="0.2">
      <c r="A184" s="59" t="s">
        <v>173</v>
      </c>
      <c r="B184" s="59" t="s">
        <v>1012</v>
      </c>
      <c r="C184" s="65" t="s">
        <v>670</v>
      </c>
      <c r="D184" s="66">
        <v>5</v>
      </c>
      <c r="E184" s="67" t="s">
        <v>642</v>
      </c>
      <c r="F184" s="59" t="s">
        <v>1013</v>
      </c>
      <c r="G184" s="60">
        <v>446.85</v>
      </c>
      <c r="H184" s="60">
        <v>446.85</v>
      </c>
      <c r="I184" s="60">
        <v>17132.940000000002</v>
      </c>
      <c r="J184" s="60">
        <v>17132.940000000002</v>
      </c>
    </row>
    <row r="185" spans="1:10" ht="14.1" hidden="1" customHeight="1" x14ac:dyDescent="0.2">
      <c r="A185" s="59" t="s">
        <v>173</v>
      </c>
      <c r="B185" s="59" t="s">
        <v>1014</v>
      </c>
      <c r="C185" s="65" t="s">
        <v>1015</v>
      </c>
      <c r="D185" s="66">
        <v>6</v>
      </c>
      <c r="E185" s="67" t="s">
        <v>655</v>
      </c>
      <c r="F185" s="59" t="s">
        <v>1016</v>
      </c>
      <c r="G185" s="60">
        <v>0</v>
      </c>
      <c r="H185" s="60">
        <v>0</v>
      </c>
      <c r="I185" s="60">
        <v>16717.95</v>
      </c>
      <c r="J185" s="60">
        <v>16717.95</v>
      </c>
    </row>
    <row r="186" spans="1:10" ht="14.1" hidden="1" customHeight="1" x14ac:dyDescent="0.2">
      <c r="A186" s="59" t="s">
        <v>173</v>
      </c>
      <c r="B186" s="59" t="s">
        <v>1017</v>
      </c>
      <c r="C186" s="65" t="s">
        <v>691</v>
      </c>
      <c r="D186" s="66">
        <v>6</v>
      </c>
      <c r="E186" s="67" t="s">
        <v>655</v>
      </c>
      <c r="F186" s="59" t="s">
        <v>1018</v>
      </c>
      <c r="G186" s="60">
        <v>446.85</v>
      </c>
      <c r="H186" s="60">
        <v>446.85</v>
      </c>
      <c r="I186" s="60">
        <v>414.99</v>
      </c>
      <c r="J186" s="60">
        <v>414.99</v>
      </c>
    </row>
    <row r="187" spans="1:10" ht="14.1" customHeight="1" x14ac:dyDescent="0.2">
      <c r="A187" s="59" t="s">
        <v>0</v>
      </c>
      <c r="B187" s="59" t="s">
        <v>1019</v>
      </c>
      <c r="C187" s="65" t="s">
        <v>756</v>
      </c>
      <c r="D187" s="66">
        <v>1</v>
      </c>
      <c r="E187" s="71" t="s">
        <v>642</v>
      </c>
      <c r="F187" s="72" t="s">
        <v>0</v>
      </c>
      <c r="G187" s="65"/>
      <c r="H187" s="65"/>
      <c r="I187" s="65"/>
      <c r="J187" s="73"/>
    </row>
    <row r="188" spans="1:10" ht="14.1" customHeight="1" x14ac:dyDescent="0.2">
      <c r="A188" s="59" t="s">
        <v>0</v>
      </c>
      <c r="B188" s="59" t="s">
        <v>1020</v>
      </c>
      <c r="C188" s="65" t="s">
        <v>641</v>
      </c>
      <c r="D188" s="66">
        <v>2</v>
      </c>
      <c r="E188" s="71" t="s">
        <v>642</v>
      </c>
      <c r="F188" s="72" t="s">
        <v>1</v>
      </c>
      <c r="G188" s="60">
        <v>0</v>
      </c>
      <c r="H188" s="60">
        <v>86240.739999999991</v>
      </c>
      <c r="I188" s="60">
        <v>11316106.170000002</v>
      </c>
      <c r="J188" s="74">
        <v>11229865.430000002</v>
      </c>
    </row>
    <row r="189" spans="1:10" ht="14.1" customHeight="1" x14ac:dyDescent="0.2">
      <c r="A189" s="59" t="s">
        <v>0</v>
      </c>
      <c r="B189" s="59" t="s">
        <v>1021</v>
      </c>
      <c r="C189" s="65" t="s">
        <v>641</v>
      </c>
      <c r="D189" s="66">
        <v>3</v>
      </c>
      <c r="E189" s="71" t="s">
        <v>642</v>
      </c>
      <c r="F189" s="72" t="s">
        <v>530</v>
      </c>
      <c r="G189" s="60">
        <v>0</v>
      </c>
      <c r="H189" s="60">
        <v>45494.36</v>
      </c>
      <c r="I189" s="60">
        <v>9855267.5200000014</v>
      </c>
      <c r="J189" s="74">
        <v>9809773.160000002</v>
      </c>
    </row>
    <row r="190" spans="1:10" ht="14.1" customHeight="1" x14ac:dyDescent="0.2">
      <c r="A190" s="59" t="s">
        <v>0</v>
      </c>
      <c r="B190" s="59" t="s">
        <v>1022</v>
      </c>
      <c r="C190" s="65" t="s">
        <v>652</v>
      </c>
      <c r="D190" s="66">
        <v>4</v>
      </c>
      <c r="E190" s="71" t="s">
        <v>642</v>
      </c>
      <c r="F190" s="72" t="s">
        <v>531</v>
      </c>
      <c r="G190" s="60">
        <v>0</v>
      </c>
      <c r="H190" s="60">
        <v>27027.63</v>
      </c>
      <c r="I190" s="60">
        <v>8832169.3499999996</v>
      </c>
      <c r="J190" s="74">
        <v>8805141.7199999988</v>
      </c>
    </row>
    <row r="191" spans="1:10" ht="14.1" customHeight="1" x14ac:dyDescent="0.2">
      <c r="A191" s="59" t="s">
        <v>0</v>
      </c>
      <c r="B191" s="59" t="s">
        <v>1023</v>
      </c>
      <c r="C191" s="65" t="s">
        <v>652</v>
      </c>
      <c r="D191" s="66">
        <v>5</v>
      </c>
      <c r="E191" s="71" t="s">
        <v>642</v>
      </c>
      <c r="F191" s="72" t="s">
        <v>532</v>
      </c>
      <c r="G191" s="60">
        <v>0</v>
      </c>
      <c r="H191" s="60">
        <v>26674.13</v>
      </c>
      <c r="I191" s="60">
        <v>5804977.0899999989</v>
      </c>
      <c r="J191" s="74">
        <v>5778302.959999999</v>
      </c>
    </row>
    <row r="192" spans="1:10" ht="14.1" customHeight="1" x14ac:dyDescent="0.2">
      <c r="A192" s="59" t="s">
        <v>0</v>
      </c>
      <c r="B192" s="59" t="s">
        <v>1024</v>
      </c>
      <c r="C192" s="65" t="s">
        <v>652</v>
      </c>
      <c r="D192" s="66">
        <v>6</v>
      </c>
      <c r="E192" s="67" t="s">
        <v>655</v>
      </c>
      <c r="F192" s="59" t="s">
        <v>1025</v>
      </c>
      <c r="G192" s="60">
        <v>0</v>
      </c>
      <c r="H192" s="60">
        <v>26674.13</v>
      </c>
      <c r="I192" s="60">
        <v>5641513.8099999996</v>
      </c>
      <c r="J192" s="60">
        <v>5614839.6799999997</v>
      </c>
    </row>
    <row r="193" spans="1:10" ht="14.1" customHeight="1" x14ac:dyDescent="0.2">
      <c r="A193" s="59" t="s">
        <v>0</v>
      </c>
      <c r="B193" s="59" t="s">
        <v>1026</v>
      </c>
      <c r="C193" s="65" t="s">
        <v>691</v>
      </c>
      <c r="D193" s="66">
        <v>6</v>
      </c>
      <c r="E193" s="67" t="s">
        <v>655</v>
      </c>
      <c r="F193" s="59" t="s">
        <v>1027</v>
      </c>
      <c r="G193" s="60">
        <v>0</v>
      </c>
      <c r="H193" s="60">
        <v>0</v>
      </c>
      <c r="I193" s="60">
        <v>163403.22</v>
      </c>
      <c r="J193" s="60">
        <v>163403.22</v>
      </c>
    </row>
    <row r="194" spans="1:10" ht="14.1" customHeight="1" x14ac:dyDescent="0.2">
      <c r="A194" s="59" t="s">
        <v>0</v>
      </c>
      <c r="B194" s="59" t="s">
        <v>1028</v>
      </c>
      <c r="C194" s="65" t="s">
        <v>736</v>
      </c>
      <c r="D194" s="66">
        <v>6</v>
      </c>
      <c r="E194" s="67" t="s">
        <v>655</v>
      </c>
      <c r="F194" s="59" t="s">
        <v>1029</v>
      </c>
      <c r="G194" s="60">
        <v>0</v>
      </c>
      <c r="H194" s="60">
        <v>0</v>
      </c>
      <c r="I194" s="60">
        <v>60.06</v>
      </c>
      <c r="J194" s="60">
        <v>60.06</v>
      </c>
    </row>
    <row r="195" spans="1:10" ht="14.1" customHeight="1" x14ac:dyDescent="0.2">
      <c r="A195" s="59" t="s">
        <v>0</v>
      </c>
      <c r="B195" s="59" t="s">
        <v>1030</v>
      </c>
      <c r="C195" s="65" t="s">
        <v>670</v>
      </c>
      <c r="D195" s="66">
        <v>5</v>
      </c>
      <c r="E195" s="71" t="s">
        <v>642</v>
      </c>
      <c r="F195" s="72" t="s">
        <v>533</v>
      </c>
      <c r="G195" s="60">
        <v>0</v>
      </c>
      <c r="H195" s="60">
        <v>353.5</v>
      </c>
      <c r="I195" s="60">
        <v>3027192.26</v>
      </c>
      <c r="J195" s="74">
        <v>3026838.76</v>
      </c>
    </row>
    <row r="196" spans="1:10" ht="14.1" customHeight="1" x14ac:dyDescent="0.2">
      <c r="A196" s="59" t="s">
        <v>0</v>
      </c>
      <c r="B196" s="59" t="s">
        <v>1031</v>
      </c>
      <c r="C196" s="65" t="s">
        <v>652</v>
      </c>
      <c r="D196" s="66">
        <v>6</v>
      </c>
      <c r="E196" s="67" t="s">
        <v>655</v>
      </c>
      <c r="F196" s="59" t="s">
        <v>1032</v>
      </c>
      <c r="G196" s="60">
        <v>0</v>
      </c>
      <c r="H196" s="60">
        <v>353.5</v>
      </c>
      <c r="I196" s="60">
        <v>2953255.5</v>
      </c>
      <c r="J196" s="60">
        <v>2952902</v>
      </c>
    </row>
    <row r="197" spans="1:10" ht="14.1" customHeight="1" x14ac:dyDescent="0.2">
      <c r="A197" s="59" t="s">
        <v>0</v>
      </c>
      <c r="B197" s="59" t="s">
        <v>1033</v>
      </c>
      <c r="C197" s="65" t="s">
        <v>1034</v>
      </c>
      <c r="D197" s="66">
        <v>6</v>
      </c>
      <c r="E197" s="67" t="s">
        <v>655</v>
      </c>
      <c r="F197" s="59" t="s">
        <v>1035</v>
      </c>
      <c r="G197" s="60">
        <v>0</v>
      </c>
      <c r="H197" s="60">
        <v>0</v>
      </c>
      <c r="I197" s="60">
        <v>73936.759999999995</v>
      </c>
      <c r="J197" s="60">
        <v>73936.759999999995</v>
      </c>
    </row>
    <row r="198" spans="1:10" ht="14.1" customHeight="1" x14ac:dyDescent="0.2">
      <c r="A198" s="59" t="s">
        <v>0</v>
      </c>
      <c r="B198" s="59" t="s">
        <v>1036</v>
      </c>
      <c r="C198" s="65" t="s">
        <v>670</v>
      </c>
      <c r="D198" s="66">
        <v>4</v>
      </c>
      <c r="E198" s="71" t="s">
        <v>642</v>
      </c>
      <c r="F198" s="72" t="s">
        <v>6</v>
      </c>
      <c r="G198" s="60">
        <v>0</v>
      </c>
      <c r="H198" s="60">
        <v>5546.41</v>
      </c>
      <c r="I198" s="60">
        <v>606356.88</v>
      </c>
      <c r="J198" s="74">
        <v>600810.47</v>
      </c>
    </row>
    <row r="199" spans="1:10" ht="14.1" customHeight="1" x14ac:dyDescent="0.2">
      <c r="A199" s="59" t="s">
        <v>0</v>
      </c>
      <c r="B199" s="59" t="s">
        <v>1037</v>
      </c>
      <c r="C199" s="65" t="s">
        <v>652</v>
      </c>
      <c r="D199" s="66">
        <v>5</v>
      </c>
      <c r="E199" s="71" t="s">
        <v>642</v>
      </c>
      <c r="F199" s="72" t="s">
        <v>534</v>
      </c>
      <c r="G199" s="60">
        <v>0</v>
      </c>
      <c r="H199" s="60">
        <v>5546.41</v>
      </c>
      <c r="I199" s="60">
        <v>152998.92000000001</v>
      </c>
      <c r="J199" s="74">
        <v>147452.50999999998</v>
      </c>
    </row>
    <row r="200" spans="1:10" ht="14.1" customHeight="1" x14ac:dyDescent="0.2">
      <c r="A200" s="59" t="s">
        <v>0</v>
      </c>
      <c r="B200" s="59" t="s">
        <v>1038</v>
      </c>
      <c r="C200" s="65" t="s">
        <v>652</v>
      </c>
      <c r="D200" s="66">
        <v>6</v>
      </c>
      <c r="E200" s="67" t="s">
        <v>655</v>
      </c>
      <c r="F200" s="59" t="s">
        <v>1039</v>
      </c>
      <c r="G200" s="60">
        <v>0</v>
      </c>
      <c r="H200" s="60">
        <v>414.99</v>
      </c>
      <c r="I200" s="60">
        <v>969.79</v>
      </c>
      <c r="J200" s="60">
        <v>554.79999999999995</v>
      </c>
    </row>
    <row r="201" spans="1:10" ht="14.1" customHeight="1" x14ac:dyDescent="0.2">
      <c r="A201" s="59" t="s">
        <v>0</v>
      </c>
      <c r="B201" s="59" t="s">
        <v>1040</v>
      </c>
      <c r="C201" s="65" t="s">
        <v>691</v>
      </c>
      <c r="D201" s="66">
        <v>6</v>
      </c>
      <c r="E201" s="67" t="s">
        <v>655</v>
      </c>
      <c r="F201" s="59" t="s">
        <v>1041</v>
      </c>
      <c r="G201" s="60">
        <v>0</v>
      </c>
      <c r="H201" s="60">
        <v>5131.42</v>
      </c>
      <c r="I201" s="60">
        <v>152029.13</v>
      </c>
      <c r="J201" s="60">
        <v>146897.71</v>
      </c>
    </row>
    <row r="202" spans="1:10" ht="14.1" customHeight="1" x14ac:dyDescent="0.2">
      <c r="A202" s="59" t="s">
        <v>0</v>
      </c>
      <c r="B202" s="59" t="s">
        <v>1042</v>
      </c>
      <c r="C202" s="65" t="s">
        <v>670</v>
      </c>
      <c r="D202" s="66">
        <v>5</v>
      </c>
      <c r="E202" s="71" t="s">
        <v>642</v>
      </c>
      <c r="F202" s="72" t="s">
        <v>535</v>
      </c>
      <c r="G202" s="60">
        <v>0</v>
      </c>
      <c r="H202" s="60">
        <v>0</v>
      </c>
      <c r="I202" s="60">
        <v>453357.96</v>
      </c>
      <c r="J202" s="74">
        <v>453357.96</v>
      </c>
    </row>
    <row r="203" spans="1:10" ht="14.1" customHeight="1" x14ac:dyDescent="0.2">
      <c r="A203" s="59" t="s">
        <v>0</v>
      </c>
      <c r="B203" s="59" t="s">
        <v>1043</v>
      </c>
      <c r="C203" s="65" t="s">
        <v>652</v>
      </c>
      <c r="D203" s="66">
        <v>6</v>
      </c>
      <c r="E203" s="67" t="s">
        <v>655</v>
      </c>
      <c r="F203" s="59" t="s">
        <v>1044</v>
      </c>
      <c r="G203" s="60">
        <v>0</v>
      </c>
      <c r="H203" s="60">
        <v>0</v>
      </c>
      <c r="I203" s="60">
        <v>449097.96</v>
      </c>
      <c r="J203" s="60">
        <v>449097.96</v>
      </c>
    </row>
    <row r="204" spans="1:10" ht="14.1" customHeight="1" x14ac:dyDescent="0.2">
      <c r="A204" s="59" t="s">
        <v>0</v>
      </c>
      <c r="B204" s="59" t="s">
        <v>1045</v>
      </c>
      <c r="C204" s="65" t="s">
        <v>670</v>
      </c>
      <c r="D204" s="66">
        <v>6</v>
      </c>
      <c r="E204" s="67" t="s">
        <v>655</v>
      </c>
      <c r="F204" s="59" t="s">
        <v>1046</v>
      </c>
      <c r="G204" s="60">
        <v>0</v>
      </c>
      <c r="H204" s="60">
        <v>0</v>
      </c>
      <c r="I204" s="60">
        <v>4260</v>
      </c>
      <c r="J204" s="60">
        <v>4260</v>
      </c>
    </row>
    <row r="205" spans="1:10" ht="14.1" customHeight="1" x14ac:dyDescent="0.2">
      <c r="A205" s="59" t="s">
        <v>0</v>
      </c>
      <c r="B205" s="59" t="s">
        <v>1047</v>
      </c>
      <c r="C205" s="65" t="s">
        <v>691</v>
      </c>
      <c r="D205" s="66">
        <v>4</v>
      </c>
      <c r="E205" s="71" t="s">
        <v>642</v>
      </c>
      <c r="F205" s="72" t="s">
        <v>65</v>
      </c>
      <c r="G205" s="60">
        <v>0</v>
      </c>
      <c r="H205" s="60">
        <v>0</v>
      </c>
      <c r="I205" s="60">
        <v>210360.88</v>
      </c>
      <c r="J205" s="74">
        <v>210360.88</v>
      </c>
    </row>
    <row r="206" spans="1:10" ht="14.1" customHeight="1" x14ac:dyDescent="0.2">
      <c r="A206" s="59" t="s">
        <v>0</v>
      </c>
      <c r="B206" s="59" t="s">
        <v>1048</v>
      </c>
      <c r="C206" s="65" t="s">
        <v>652</v>
      </c>
      <c r="D206" s="66">
        <v>5</v>
      </c>
      <c r="E206" s="71" t="s">
        <v>642</v>
      </c>
      <c r="F206" s="72" t="s">
        <v>536</v>
      </c>
      <c r="G206" s="60">
        <v>0</v>
      </c>
      <c r="H206" s="60">
        <v>0</v>
      </c>
      <c r="I206" s="60">
        <v>210360.88</v>
      </c>
      <c r="J206" s="74">
        <v>210360.88</v>
      </c>
    </row>
    <row r="207" spans="1:10" ht="14.1" customHeight="1" x14ac:dyDescent="0.2">
      <c r="A207" s="59" t="s">
        <v>0</v>
      </c>
      <c r="B207" s="59" t="s">
        <v>1049</v>
      </c>
      <c r="C207" s="65" t="s">
        <v>652</v>
      </c>
      <c r="D207" s="66">
        <v>6</v>
      </c>
      <c r="E207" s="67" t="s">
        <v>655</v>
      </c>
      <c r="F207" s="59" t="s">
        <v>1050</v>
      </c>
      <c r="G207" s="60">
        <v>0</v>
      </c>
      <c r="H207" s="60">
        <v>0</v>
      </c>
      <c r="I207" s="60">
        <v>210360.88</v>
      </c>
      <c r="J207" s="60">
        <v>210360.88</v>
      </c>
    </row>
    <row r="208" spans="1:10" ht="14.1" customHeight="1" x14ac:dyDescent="0.2">
      <c r="A208" s="59" t="s">
        <v>0</v>
      </c>
      <c r="B208" s="59" t="s">
        <v>1051</v>
      </c>
      <c r="C208" s="65" t="s">
        <v>649</v>
      </c>
      <c r="D208" s="66">
        <v>4</v>
      </c>
      <c r="E208" s="71" t="s">
        <v>642</v>
      </c>
      <c r="F208" s="72" t="s">
        <v>66</v>
      </c>
      <c r="G208" s="60">
        <v>0</v>
      </c>
      <c r="H208" s="60">
        <v>12920.32</v>
      </c>
      <c r="I208" s="60">
        <v>203483.46</v>
      </c>
      <c r="J208" s="74">
        <v>190563.13999999998</v>
      </c>
    </row>
    <row r="209" spans="1:10" ht="14.1" customHeight="1" x14ac:dyDescent="0.2">
      <c r="A209" s="59" t="s">
        <v>0</v>
      </c>
      <c r="B209" s="59" t="s">
        <v>1052</v>
      </c>
      <c r="C209" s="65" t="s">
        <v>652</v>
      </c>
      <c r="D209" s="66">
        <v>5</v>
      </c>
      <c r="E209" s="71" t="s">
        <v>642</v>
      </c>
      <c r="F209" s="72" t="s">
        <v>537</v>
      </c>
      <c r="G209" s="60">
        <v>0</v>
      </c>
      <c r="H209" s="60">
        <v>12920.32</v>
      </c>
      <c r="I209" s="60">
        <v>203483.46</v>
      </c>
      <c r="J209" s="74">
        <v>190563.13999999998</v>
      </c>
    </row>
    <row r="210" spans="1:10" ht="14.1" customHeight="1" x14ac:dyDescent="0.2">
      <c r="A210" s="59" t="s">
        <v>0</v>
      </c>
      <c r="B210" s="59" t="s">
        <v>1053</v>
      </c>
      <c r="C210" s="65" t="s">
        <v>652</v>
      </c>
      <c r="D210" s="66">
        <v>6</v>
      </c>
      <c r="E210" s="67" t="s">
        <v>655</v>
      </c>
      <c r="F210" s="59" t="s">
        <v>1054</v>
      </c>
      <c r="G210" s="60">
        <v>0</v>
      </c>
      <c r="H210" s="60">
        <v>12920.32</v>
      </c>
      <c r="I210" s="60">
        <v>203198.9</v>
      </c>
      <c r="J210" s="60">
        <v>190278.58</v>
      </c>
    </row>
    <row r="211" spans="1:10" ht="14.1" customHeight="1" x14ac:dyDescent="0.2">
      <c r="A211" s="59" t="s">
        <v>0</v>
      </c>
      <c r="B211" s="59" t="s">
        <v>1055</v>
      </c>
      <c r="C211" s="65" t="s">
        <v>670</v>
      </c>
      <c r="D211" s="66">
        <v>6</v>
      </c>
      <c r="E211" s="67" t="s">
        <v>655</v>
      </c>
      <c r="F211" s="59" t="s">
        <v>1056</v>
      </c>
      <c r="G211" s="60">
        <v>0</v>
      </c>
      <c r="H211" s="60">
        <v>0</v>
      </c>
      <c r="I211" s="60">
        <v>284.56</v>
      </c>
      <c r="J211" s="60">
        <v>284.56</v>
      </c>
    </row>
    <row r="212" spans="1:10" ht="14.1" customHeight="1" x14ac:dyDescent="0.2">
      <c r="A212" s="59" t="s">
        <v>0</v>
      </c>
      <c r="B212" s="59" t="s">
        <v>1057</v>
      </c>
      <c r="C212" s="65" t="s">
        <v>736</v>
      </c>
      <c r="D212" s="66">
        <v>4</v>
      </c>
      <c r="E212" s="71" t="s">
        <v>642</v>
      </c>
      <c r="F212" s="72" t="s">
        <v>68</v>
      </c>
      <c r="G212" s="60">
        <v>0</v>
      </c>
      <c r="H212" s="60">
        <v>0</v>
      </c>
      <c r="I212" s="60">
        <v>2896.95</v>
      </c>
      <c r="J212" s="74">
        <v>2896.95</v>
      </c>
    </row>
    <row r="213" spans="1:10" ht="14.1" customHeight="1" x14ac:dyDescent="0.2">
      <c r="A213" s="59" t="s">
        <v>0</v>
      </c>
      <c r="B213" s="59" t="s">
        <v>1058</v>
      </c>
      <c r="C213" s="65" t="s">
        <v>652</v>
      </c>
      <c r="D213" s="66">
        <v>5</v>
      </c>
      <c r="E213" s="67" t="s">
        <v>655</v>
      </c>
      <c r="F213" s="59" t="s">
        <v>538</v>
      </c>
      <c r="G213" s="60">
        <v>0</v>
      </c>
      <c r="H213" s="60">
        <v>0</v>
      </c>
      <c r="I213" s="60">
        <v>375</v>
      </c>
      <c r="J213" s="60">
        <v>375</v>
      </c>
    </row>
    <row r="214" spans="1:10" ht="14.1" customHeight="1" x14ac:dyDescent="0.2">
      <c r="A214" s="59" t="s">
        <v>0</v>
      </c>
      <c r="B214" s="59" t="s">
        <v>1059</v>
      </c>
      <c r="C214" s="65" t="s">
        <v>736</v>
      </c>
      <c r="D214" s="66">
        <v>5</v>
      </c>
      <c r="E214" s="67" t="s">
        <v>655</v>
      </c>
      <c r="F214" s="59" t="s">
        <v>541</v>
      </c>
      <c r="G214" s="60">
        <v>0</v>
      </c>
      <c r="H214" s="60">
        <v>0</v>
      </c>
      <c r="I214" s="60">
        <v>1621.95</v>
      </c>
      <c r="J214" s="60">
        <v>1621.95</v>
      </c>
    </row>
    <row r="215" spans="1:10" ht="14.1" customHeight="1" x14ac:dyDescent="0.2">
      <c r="A215" s="59" t="s">
        <v>0</v>
      </c>
      <c r="B215" s="59" t="s">
        <v>1060</v>
      </c>
      <c r="C215" s="65" t="s">
        <v>751</v>
      </c>
      <c r="D215" s="66">
        <v>5</v>
      </c>
      <c r="E215" s="67" t="s">
        <v>655</v>
      </c>
      <c r="F215" s="59" t="s">
        <v>1061</v>
      </c>
      <c r="G215" s="60">
        <v>0</v>
      </c>
      <c r="H215" s="60">
        <v>0</v>
      </c>
      <c r="I215" s="60">
        <v>900</v>
      </c>
      <c r="J215" s="60">
        <v>900</v>
      </c>
    </row>
    <row r="216" spans="1:10" ht="14.1" customHeight="1" x14ac:dyDescent="0.2">
      <c r="A216" s="59" t="s">
        <v>0</v>
      </c>
      <c r="B216" s="59" t="s">
        <v>1062</v>
      </c>
      <c r="C216" s="65" t="s">
        <v>1063</v>
      </c>
      <c r="D216" s="66">
        <v>3</v>
      </c>
      <c r="E216" s="71" t="s">
        <v>642</v>
      </c>
      <c r="F216" s="72" t="s">
        <v>9</v>
      </c>
      <c r="G216" s="60">
        <v>0</v>
      </c>
      <c r="H216" s="60">
        <v>40746.379999999997</v>
      </c>
      <c r="I216" s="60">
        <v>1460838.65</v>
      </c>
      <c r="J216" s="74">
        <v>1420092.2699999998</v>
      </c>
    </row>
    <row r="217" spans="1:10" ht="14.1" customHeight="1" x14ac:dyDescent="0.2">
      <c r="A217" s="59" t="s">
        <v>0</v>
      </c>
      <c r="B217" s="59" t="s">
        <v>1064</v>
      </c>
      <c r="C217" s="65" t="s">
        <v>652</v>
      </c>
      <c r="D217" s="66">
        <v>4</v>
      </c>
      <c r="E217" s="71" t="s">
        <v>642</v>
      </c>
      <c r="F217" s="72" t="s">
        <v>10</v>
      </c>
      <c r="G217" s="60">
        <v>0</v>
      </c>
      <c r="H217" s="60">
        <v>554.03</v>
      </c>
      <c r="I217" s="60">
        <v>1239161.21</v>
      </c>
      <c r="J217" s="74">
        <v>1238607.18</v>
      </c>
    </row>
    <row r="218" spans="1:10" ht="14.1" customHeight="1" x14ac:dyDescent="0.2">
      <c r="A218" s="59" t="s">
        <v>0</v>
      </c>
      <c r="B218" s="59" t="s">
        <v>1065</v>
      </c>
      <c r="C218" s="65" t="s">
        <v>670</v>
      </c>
      <c r="D218" s="66">
        <v>5</v>
      </c>
      <c r="E218" s="71" t="s">
        <v>642</v>
      </c>
      <c r="F218" s="72" t="s">
        <v>543</v>
      </c>
      <c r="G218" s="60">
        <v>0</v>
      </c>
      <c r="H218" s="60">
        <v>554.03</v>
      </c>
      <c r="I218" s="60">
        <v>1239161.21</v>
      </c>
      <c r="J218" s="74">
        <v>1238607.18</v>
      </c>
    </row>
    <row r="219" spans="1:10" ht="14.1" customHeight="1" x14ac:dyDescent="0.2">
      <c r="A219" s="59" t="s">
        <v>0</v>
      </c>
      <c r="B219" s="59" t="s">
        <v>1066</v>
      </c>
      <c r="C219" s="65" t="s">
        <v>652</v>
      </c>
      <c r="D219" s="66">
        <v>6</v>
      </c>
      <c r="E219" s="67" t="s">
        <v>655</v>
      </c>
      <c r="F219" s="59" t="s">
        <v>1067</v>
      </c>
      <c r="G219" s="60">
        <v>0</v>
      </c>
      <c r="H219" s="60">
        <v>0</v>
      </c>
      <c r="I219" s="60">
        <v>11716.88</v>
      </c>
      <c r="J219" s="60">
        <v>11716.88</v>
      </c>
    </row>
    <row r="220" spans="1:10" ht="14.1" customHeight="1" x14ac:dyDescent="0.2">
      <c r="A220" s="59" t="s">
        <v>0</v>
      </c>
      <c r="B220" s="59" t="s">
        <v>1068</v>
      </c>
      <c r="C220" s="65" t="s">
        <v>691</v>
      </c>
      <c r="D220" s="66">
        <v>6</v>
      </c>
      <c r="E220" s="67" t="s">
        <v>655</v>
      </c>
      <c r="F220" s="59" t="s">
        <v>1069</v>
      </c>
      <c r="G220" s="60">
        <v>0</v>
      </c>
      <c r="H220" s="60">
        <v>0</v>
      </c>
      <c r="I220" s="60">
        <v>100661.08</v>
      </c>
      <c r="J220" s="60">
        <v>100661.08</v>
      </c>
    </row>
    <row r="221" spans="1:10" ht="14.1" customHeight="1" x14ac:dyDescent="0.2">
      <c r="A221" s="59" t="s">
        <v>0</v>
      </c>
      <c r="B221" s="59" t="s">
        <v>1070</v>
      </c>
      <c r="C221" s="65" t="s">
        <v>649</v>
      </c>
      <c r="D221" s="66">
        <v>6</v>
      </c>
      <c r="E221" s="67" t="s">
        <v>655</v>
      </c>
      <c r="F221" s="59" t="s">
        <v>1071</v>
      </c>
      <c r="G221" s="60">
        <v>0</v>
      </c>
      <c r="H221" s="60">
        <v>0</v>
      </c>
      <c r="I221" s="60">
        <v>30553.599999999999</v>
      </c>
      <c r="J221" s="60">
        <v>30553.599999999999</v>
      </c>
    </row>
    <row r="222" spans="1:10" ht="14.1" customHeight="1" x14ac:dyDescent="0.2">
      <c r="A222" s="59" t="s">
        <v>0</v>
      </c>
      <c r="B222" s="59" t="s">
        <v>1072</v>
      </c>
      <c r="C222" s="65" t="s">
        <v>736</v>
      </c>
      <c r="D222" s="66">
        <v>6</v>
      </c>
      <c r="E222" s="67" t="s">
        <v>655</v>
      </c>
      <c r="F222" s="59" t="s">
        <v>1073</v>
      </c>
      <c r="G222" s="60">
        <v>0</v>
      </c>
      <c r="H222" s="60">
        <v>0</v>
      </c>
      <c r="I222" s="60">
        <v>485127.07</v>
      </c>
      <c r="J222" s="60">
        <v>485127.07</v>
      </c>
    </row>
    <row r="223" spans="1:10" ht="14.1" customHeight="1" x14ac:dyDescent="0.2">
      <c r="A223" s="59" t="s">
        <v>0</v>
      </c>
      <c r="B223" s="59" t="s">
        <v>1074</v>
      </c>
      <c r="C223" s="65" t="s">
        <v>751</v>
      </c>
      <c r="D223" s="66">
        <v>6</v>
      </c>
      <c r="E223" s="67" t="s">
        <v>655</v>
      </c>
      <c r="F223" s="59" t="s">
        <v>1075</v>
      </c>
      <c r="G223" s="60">
        <v>0</v>
      </c>
      <c r="H223" s="60">
        <v>554.03</v>
      </c>
      <c r="I223" s="60">
        <v>26159.39</v>
      </c>
      <c r="J223" s="60">
        <v>25605.360000000001</v>
      </c>
    </row>
    <row r="224" spans="1:10" ht="14.1" customHeight="1" x14ac:dyDescent="0.2">
      <c r="A224" s="59" t="s">
        <v>0</v>
      </c>
      <c r="B224" s="59" t="s">
        <v>1076</v>
      </c>
      <c r="C224" s="65" t="s">
        <v>825</v>
      </c>
      <c r="D224" s="66">
        <v>6</v>
      </c>
      <c r="E224" s="67" t="s">
        <v>655</v>
      </c>
      <c r="F224" s="59" t="s">
        <v>1077</v>
      </c>
      <c r="G224" s="60">
        <v>0</v>
      </c>
      <c r="H224" s="60">
        <v>0</v>
      </c>
      <c r="I224" s="60">
        <v>584943.18999999994</v>
      </c>
      <c r="J224" s="60">
        <v>584943.18999999994</v>
      </c>
    </row>
    <row r="225" spans="1:10" ht="14.1" customHeight="1" x14ac:dyDescent="0.2">
      <c r="A225" s="59" t="s">
        <v>0</v>
      </c>
      <c r="B225" s="59" t="s">
        <v>1078</v>
      </c>
      <c r="C225" s="65" t="s">
        <v>670</v>
      </c>
      <c r="D225" s="66">
        <v>4</v>
      </c>
      <c r="E225" s="71" t="s">
        <v>642</v>
      </c>
      <c r="F225" s="72" t="s">
        <v>9</v>
      </c>
      <c r="G225" s="60">
        <v>0</v>
      </c>
      <c r="H225" s="60">
        <v>40192.35</v>
      </c>
      <c r="I225" s="60">
        <v>220350.78</v>
      </c>
      <c r="J225" s="74">
        <v>180158.43</v>
      </c>
    </row>
    <row r="226" spans="1:10" ht="14.1" customHeight="1" x14ac:dyDescent="0.2">
      <c r="A226" s="59" t="s">
        <v>0</v>
      </c>
      <c r="B226" s="59" t="s">
        <v>1079</v>
      </c>
      <c r="C226" s="65" t="s">
        <v>652</v>
      </c>
      <c r="D226" s="66">
        <v>5</v>
      </c>
      <c r="E226" s="71" t="s">
        <v>642</v>
      </c>
      <c r="F226" s="72" t="s">
        <v>544</v>
      </c>
      <c r="G226" s="60">
        <v>0</v>
      </c>
      <c r="H226" s="60">
        <v>0</v>
      </c>
      <c r="I226" s="60">
        <v>57597.74</v>
      </c>
      <c r="J226" s="74">
        <v>57597.74</v>
      </c>
    </row>
    <row r="227" spans="1:10" ht="14.1" customHeight="1" x14ac:dyDescent="0.2">
      <c r="A227" s="59" t="s">
        <v>0</v>
      </c>
      <c r="B227" s="59" t="s">
        <v>1080</v>
      </c>
      <c r="C227" s="65" t="s">
        <v>652</v>
      </c>
      <c r="D227" s="66">
        <v>6</v>
      </c>
      <c r="E227" s="67" t="s">
        <v>655</v>
      </c>
      <c r="F227" s="59" t="s">
        <v>1081</v>
      </c>
      <c r="G227" s="60">
        <v>0</v>
      </c>
      <c r="H227" s="60">
        <v>0</v>
      </c>
      <c r="I227" s="60">
        <v>56598.52</v>
      </c>
      <c r="J227" s="60">
        <v>56598.52</v>
      </c>
    </row>
    <row r="228" spans="1:10" ht="14.1" customHeight="1" x14ac:dyDescent="0.2">
      <c r="A228" s="59" t="s">
        <v>0</v>
      </c>
      <c r="B228" s="59" t="s">
        <v>1082</v>
      </c>
      <c r="C228" s="65" t="s">
        <v>670</v>
      </c>
      <c r="D228" s="66">
        <v>6</v>
      </c>
      <c r="E228" s="67" t="s">
        <v>655</v>
      </c>
      <c r="F228" s="59" t="s">
        <v>1083</v>
      </c>
      <c r="G228" s="60">
        <v>0</v>
      </c>
      <c r="H228" s="60">
        <v>0</v>
      </c>
      <c r="I228" s="60">
        <v>999.22</v>
      </c>
      <c r="J228" s="60">
        <v>999.22</v>
      </c>
    </row>
    <row r="229" spans="1:10" ht="14.1" customHeight="1" x14ac:dyDescent="0.2">
      <c r="A229" s="59" t="s">
        <v>0</v>
      </c>
      <c r="B229" s="59" t="s">
        <v>1084</v>
      </c>
      <c r="C229" s="65" t="s">
        <v>670</v>
      </c>
      <c r="D229" s="66">
        <v>5</v>
      </c>
      <c r="E229" s="71" t="s">
        <v>642</v>
      </c>
      <c r="F229" s="72" t="s">
        <v>545</v>
      </c>
      <c r="G229" s="60">
        <v>0</v>
      </c>
      <c r="H229" s="60">
        <v>2</v>
      </c>
      <c r="I229" s="60">
        <v>315.52</v>
      </c>
      <c r="J229" s="74">
        <v>313.52</v>
      </c>
    </row>
    <row r="230" spans="1:10" ht="14.1" customHeight="1" x14ac:dyDescent="0.2">
      <c r="A230" s="59" t="s">
        <v>0</v>
      </c>
      <c r="B230" s="59" t="s">
        <v>1085</v>
      </c>
      <c r="C230" s="65" t="s">
        <v>649</v>
      </c>
      <c r="D230" s="66">
        <v>6</v>
      </c>
      <c r="E230" s="67" t="s">
        <v>655</v>
      </c>
      <c r="F230" s="59" t="s">
        <v>1086</v>
      </c>
      <c r="G230" s="60">
        <v>0</v>
      </c>
      <c r="H230" s="60">
        <v>2</v>
      </c>
      <c r="I230" s="60">
        <v>268</v>
      </c>
      <c r="J230" s="60">
        <v>266</v>
      </c>
    </row>
    <row r="231" spans="1:10" ht="14.1" customHeight="1" x14ac:dyDescent="0.2">
      <c r="A231" s="59" t="s">
        <v>0</v>
      </c>
      <c r="B231" s="59" t="s">
        <v>1087</v>
      </c>
      <c r="C231" s="65" t="s">
        <v>658</v>
      </c>
      <c r="D231" s="66">
        <v>6</v>
      </c>
      <c r="E231" s="67" t="s">
        <v>655</v>
      </c>
      <c r="F231" s="59" t="s">
        <v>1088</v>
      </c>
      <c r="G231" s="60">
        <v>0</v>
      </c>
      <c r="H231" s="60">
        <v>0</v>
      </c>
      <c r="I231" s="60">
        <v>47.52</v>
      </c>
      <c r="J231" s="60">
        <v>47.52</v>
      </c>
    </row>
    <row r="232" spans="1:10" ht="14.1" customHeight="1" x14ac:dyDescent="0.2">
      <c r="A232" s="59" t="s">
        <v>0</v>
      </c>
      <c r="B232" s="59" t="s">
        <v>1089</v>
      </c>
      <c r="C232" s="65" t="s">
        <v>649</v>
      </c>
      <c r="D232" s="66">
        <v>5</v>
      </c>
      <c r="E232" s="71" t="s">
        <v>642</v>
      </c>
      <c r="F232" s="72" t="s">
        <v>547</v>
      </c>
      <c r="G232" s="60">
        <v>0</v>
      </c>
      <c r="H232" s="60">
        <v>40190.35</v>
      </c>
      <c r="I232" s="60">
        <v>162437.52000000002</v>
      </c>
      <c r="J232" s="74">
        <v>122247.17</v>
      </c>
    </row>
    <row r="233" spans="1:10" ht="14.1" customHeight="1" x14ac:dyDescent="0.2">
      <c r="A233" s="59" t="s">
        <v>0</v>
      </c>
      <c r="B233" s="59" t="s">
        <v>1090</v>
      </c>
      <c r="C233" s="65" t="s">
        <v>652</v>
      </c>
      <c r="D233" s="66">
        <v>6</v>
      </c>
      <c r="E233" s="67" t="s">
        <v>655</v>
      </c>
      <c r="F233" s="59" t="s">
        <v>1091</v>
      </c>
      <c r="G233" s="60">
        <v>0</v>
      </c>
      <c r="H233" s="60">
        <v>0</v>
      </c>
      <c r="I233" s="60">
        <v>5125</v>
      </c>
      <c r="J233" s="60">
        <v>5125</v>
      </c>
    </row>
    <row r="234" spans="1:10" ht="14.1" customHeight="1" x14ac:dyDescent="0.2">
      <c r="A234" s="59" t="s">
        <v>0</v>
      </c>
      <c r="B234" s="59" t="s">
        <v>1092</v>
      </c>
      <c r="C234" s="65" t="s">
        <v>670</v>
      </c>
      <c r="D234" s="66">
        <v>6</v>
      </c>
      <c r="E234" s="67" t="s">
        <v>655</v>
      </c>
      <c r="F234" s="59" t="s">
        <v>1093</v>
      </c>
      <c r="G234" s="60">
        <v>0</v>
      </c>
      <c r="H234" s="60">
        <v>0</v>
      </c>
      <c r="I234" s="60">
        <v>0.96</v>
      </c>
      <c r="J234" s="60">
        <v>0.96</v>
      </c>
    </row>
    <row r="235" spans="1:10" ht="14.1" customHeight="1" x14ac:dyDescent="0.2">
      <c r="A235" s="59" t="s">
        <v>0</v>
      </c>
      <c r="B235" s="59" t="s">
        <v>1094</v>
      </c>
      <c r="C235" s="65" t="s">
        <v>691</v>
      </c>
      <c r="D235" s="66">
        <v>6</v>
      </c>
      <c r="E235" s="67" t="s">
        <v>655</v>
      </c>
      <c r="F235" s="59" t="s">
        <v>1095</v>
      </c>
      <c r="G235" s="60">
        <v>0</v>
      </c>
      <c r="H235" s="60">
        <v>39925.35</v>
      </c>
      <c r="I235" s="60">
        <v>125273.61</v>
      </c>
      <c r="J235" s="60">
        <v>85348.26</v>
      </c>
    </row>
    <row r="236" spans="1:10" ht="14.1" customHeight="1" x14ac:dyDescent="0.2">
      <c r="A236" s="59" t="s">
        <v>0</v>
      </c>
      <c r="B236" s="59" t="s">
        <v>1096</v>
      </c>
      <c r="C236" s="65" t="s">
        <v>736</v>
      </c>
      <c r="D236" s="66">
        <v>6</v>
      </c>
      <c r="E236" s="67" t="s">
        <v>655</v>
      </c>
      <c r="F236" s="59" t="s">
        <v>1097</v>
      </c>
      <c r="G236" s="60">
        <v>0</v>
      </c>
      <c r="H236" s="60">
        <v>265</v>
      </c>
      <c r="I236" s="60">
        <v>31737.95</v>
      </c>
      <c r="J236" s="60">
        <v>31472.95</v>
      </c>
    </row>
    <row r="237" spans="1:10" ht="14.1" customHeight="1" x14ac:dyDescent="0.2">
      <c r="A237" s="59" t="s">
        <v>0</v>
      </c>
      <c r="B237" s="59" t="s">
        <v>1098</v>
      </c>
      <c r="C237" s="65" t="s">
        <v>658</v>
      </c>
      <c r="D237" s="66">
        <v>6</v>
      </c>
      <c r="E237" s="67" t="s">
        <v>655</v>
      </c>
      <c r="F237" s="59" t="s">
        <v>1099</v>
      </c>
      <c r="G237" s="60">
        <v>0</v>
      </c>
      <c r="H237" s="60">
        <v>0</v>
      </c>
      <c r="I237" s="60">
        <v>300</v>
      </c>
      <c r="J237" s="60">
        <v>300</v>
      </c>
    </row>
    <row r="238" spans="1:10" ht="14.1" customHeight="1" x14ac:dyDescent="0.2">
      <c r="A238" s="59" t="s">
        <v>0</v>
      </c>
      <c r="B238" s="59" t="s">
        <v>1100</v>
      </c>
      <c r="C238" s="65" t="s">
        <v>691</v>
      </c>
      <c r="D238" s="66">
        <v>4</v>
      </c>
      <c r="E238" s="71" t="s">
        <v>642</v>
      </c>
      <c r="F238" s="72" t="s">
        <v>12</v>
      </c>
      <c r="G238" s="60">
        <v>0</v>
      </c>
      <c r="H238" s="60">
        <v>0</v>
      </c>
      <c r="I238" s="60">
        <v>1326.66</v>
      </c>
      <c r="J238" s="74">
        <v>1326.66</v>
      </c>
    </row>
    <row r="239" spans="1:10" ht="14.1" customHeight="1" x14ac:dyDescent="0.2">
      <c r="A239" s="59" t="s">
        <v>0</v>
      </c>
      <c r="B239" s="59" t="s">
        <v>1101</v>
      </c>
      <c r="C239" s="65" t="s">
        <v>691</v>
      </c>
      <c r="D239" s="66">
        <v>5</v>
      </c>
      <c r="E239" s="67" t="s">
        <v>655</v>
      </c>
      <c r="F239" s="59" t="s">
        <v>548</v>
      </c>
      <c r="G239" s="60">
        <v>0</v>
      </c>
      <c r="H239" s="60">
        <v>0</v>
      </c>
      <c r="I239" s="60">
        <v>1326.66</v>
      </c>
      <c r="J239" s="60">
        <v>1326.66</v>
      </c>
    </row>
    <row r="240" spans="1:10" ht="14.1" customHeight="1" x14ac:dyDescent="0.2">
      <c r="A240" s="59" t="s">
        <v>0</v>
      </c>
      <c r="B240" s="59" t="s">
        <v>1102</v>
      </c>
      <c r="C240" s="65" t="s">
        <v>665</v>
      </c>
      <c r="D240" s="66">
        <v>2</v>
      </c>
      <c r="E240" s="71" t="s">
        <v>642</v>
      </c>
      <c r="F240" s="72" t="s">
        <v>14</v>
      </c>
      <c r="G240" s="60">
        <v>0</v>
      </c>
      <c r="H240" s="60">
        <v>12129381.760000009</v>
      </c>
      <c r="I240" s="60">
        <v>908190.09000000032</v>
      </c>
      <c r="J240" s="74">
        <v>11221191.670000009</v>
      </c>
    </row>
    <row r="241" spans="1:10" ht="14.1" customHeight="1" x14ac:dyDescent="0.2">
      <c r="A241" s="59" t="s">
        <v>0</v>
      </c>
      <c r="B241" s="59" t="s">
        <v>1103</v>
      </c>
      <c r="C241" s="65" t="s">
        <v>641</v>
      </c>
      <c r="D241" s="66">
        <v>3</v>
      </c>
      <c r="E241" s="71" t="s">
        <v>642</v>
      </c>
      <c r="F241" s="72" t="s">
        <v>15</v>
      </c>
      <c r="G241" s="60">
        <v>0</v>
      </c>
      <c r="H241" s="60">
        <v>509270.3600000001</v>
      </c>
      <c r="I241" s="60">
        <v>31518.66</v>
      </c>
      <c r="J241" s="74">
        <v>477751.69999999995</v>
      </c>
    </row>
    <row r="242" spans="1:10" ht="14.1" customHeight="1" x14ac:dyDescent="0.2">
      <c r="A242" s="59" t="s">
        <v>0</v>
      </c>
      <c r="B242" s="59" t="s">
        <v>1104</v>
      </c>
      <c r="C242" s="65" t="s">
        <v>652</v>
      </c>
      <c r="D242" s="66">
        <v>4</v>
      </c>
      <c r="E242" s="71" t="s">
        <v>642</v>
      </c>
      <c r="F242" s="72" t="s">
        <v>16</v>
      </c>
      <c r="G242" s="60">
        <v>0</v>
      </c>
      <c r="H242" s="60">
        <v>485712.3000000001</v>
      </c>
      <c r="I242" s="60">
        <v>9910.43</v>
      </c>
      <c r="J242" s="74">
        <v>475801.87</v>
      </c>
    </row>
    <row r="243" spans="1:10" ht="14.1" customHeight="1" x14ac:dyDescent="0.2">
      <c r="A243" s="59" t="s">
        <v>0</v>
      </c>
      <c r="B243" s="59" t="s">
        <v>1105</v>
      </c>
      <c r="C243" s="65" t="s">
        <v>652</v>
      </c>
      <c r="D243" s="66">
        <v>5</v>
      </c>
      <c r="E243" s="71" t="s">
        <v>642</v>
      </c>
      <c r="F243" s="72" t="s">
        <v>549</v>
      </c>
      <c r="G243" s="60">
        <v>0</v>
      </c>
      <c r="H243" s="60">
        <v>332992.04000000004</v>
      </c>
      <c r="I243" s="60">
        <v>4037.1800000000003</v>
      </c>
      <c r="J243" s="74">
        <v>328954.86</v>
      </c>
    </row>
    <row r="244" spans="1:10" ht="14.1" customHeight="1" x14ac:dyDescent="0.2">
      <c r="A244" s="59" t="s">
        <v>0</v>
      </c>
      <c r="B244" s="59" t="s">
        <v>1106</v>
      </c>
      <c r="C244" s="65" t="s">
        <v>652</v>
      </c>
      <c r="D244" s="66">
        <v>6</v>
      </c>
      <c r="E244" s="67" t="s">
        <v>655</v>
      </c>
      <c r="F244" s="59" t="s">
        <v>1107</v>
      </c>
      <c r="G244" s="60">
        <v>0</v>
      </c>
      <c r="H244" s="60">
        <v>56223.06</v>
      </c>
      <c r="I244" s="60">
        <v>2235.27</v>
      </c>
      <c r="J244" s="60">
        <v>53987.79</v>
      </c>
    </row>
    <row r="245" spans="1:10" ht="14.1" customHeight="1" x14ac:dyDescent="0.2">
      <c r="A245" s="59" t="s">
        <v>0</v>
      </c>
      <c r="B245" s="59" t="s">
        <v>1108</v>
      </c>
      <c r="C245" s="65" t="s">
        <v>670</v>
      </c>
      <c r="D245" s="66">
        <v>6</v>
      </c>
      <c r="E245" s="67" t="s">
        <v>655</v>
      </c>
      <c r="F245" s="59" t="s">
        <v>1109</v>
      </c>
      <c r="G245" s="60">
        <v>0</v>
      </c>
      <c r="H245" s="60">
        <v>71524</v>
      </c>
      <c r="I245" s="60">
        <v>1801.91</v>
      </c>
      <c r="J245" s="60">
        <v>69722.09</v>
      </c>
    </row>
    <row r="246" spans="1:10" ht="14.1" customHeight="1" x14ac:dyDescent="0.2">
      <c r="A246" s="59" t="s">
        <v>0</v>
      </c>
      <c r="B246" s="59" t="s">
        <v>1110</v>
      </c>
      <c r="C246" s="65" t="s">
        <v>1015</v>
      </c>
      <c r="D246" s="66">
        <v>6</v>
      </c>
      <c r="E246" s="67" t="s">
        <v>655</v>
      </c>
      <c r="F246" s="59" t="s">
        <v>1111</v>
      </c>
      <c r="G246" s="60">
        <v>0</v>
      </c>
      <c r="H246" s="60">
        <v>163403.22</v>
      </c>
      <c r="I246" s="60">
        <v>0</v>
      </c>
      <c r="J246" s="60">
        <v>163403.22</v>
      </c>
    </row>
    <row r="247" spans="1:10" ht="14.1" customHeight="1" x14ac:dyDescent="0.2">
      <c r="A247" s="59" t="s">
        <v>0</v>
      </c>
      <c r="B247" s="59" t="s">
        <v>1112</v>
      </c>
      <c r="C247" s="65" t="s">
        <v>691</v>
      </c>
      <c r="D247" s="66">
        <v>6</v>
      </c>
      <c r="E247" s="67" t="s">
        <v>655</v>
      </c>
      <c r="F247" s="59" t="s">
        <v>1113</v>
      </c>
      <c r="G247" s="60">
        <v>0</v>
      </c>
      <c r="H247" s="60">
        <v>22734.880000000001</v>
      </c>
      <c r="I247" s="60">
        <v>0</v>
      </c>
      <c r="J247" s="60">
        <v>22734.880000000001</v>
      </c>
    </row>
    <row r="248" spans="1:10" ht="14.1" customHeight="1" x14ac:dyDescent="0.2">
      <c r="A248" s="59" t="s">
        <v>0</v>
      </c>
      <c r="B248" s="59" t="s">
        <v>1114</v>
      </c>
      <c r="C248" s="65" t="s">
        <v>649</v>
      </c>
      <c r="D248" s="66">
        <v>6</v>
      </c>
      <c r="E248" s="67" t="s">
        <v>655</v>
      </c>
      <c r="F248" s="59" t="s">
        <v>1115</v>
      </c>
      <c r="G248" s="60">
        <v>0</v>
      </c>
      <c r="H248" s="60">
        <v>19106.88</v>
      </c>
      <c r="I248" s="60">
        <v>0</v>
      </c>
      <c r="J248" s="60">
        <v>19106.88</v>
      </c>
    </row>
    <row r="249" spans="1:10" ht="14.1" customHeight="1" x14ac:dyDescent="0.2">
      <c r="A249" s="59" t="s">
        <v>0</v>
      </c>
      <c r="B249" s="59" t="s">
        <v>1116</v>
      </c>
      <c r="C249" s="65" t="s">
        <v>670</v>
      </c>
      <c r="D249" s="66">
        <v>5</v>
      </c>
      <c r="E249" s="71" t="s">
        <v>642</v>
      </c>
      <c r="F249" s="72" t="s">
        <v>550</v>
      </c>
      <c r="G249" s="60">
        <v>0</v>
      </c>
      <c r="H249" s="60">
        <v>67397.25</v>
      </c>
      <c r="I249" s="60">
        <v>4287.8</v>
      </c>
      <c r="J249" s="74">
        <v>63109.45</v>
      </c>
    </row>
    <row r="250" spans="1:10" ht="14.1" customHeight="1" x14ac:dyDescent="0.2">
      <c r="A250" s="59" t="s">
        <v>0</v>
      </c>
      <c r="B250" s="59" t="s">
        <v>1117</v>
      </c>
      <c r="C250" s="65" t="s">
        <v>652</v>
      </c>
      <c r="D250" s="66">
        <v>6</v>
      </c>
      <c r="E250" s="67" t="s">
        <v>655</v>
      </c>
      <c r="F250" s="59" t="s">
        <v>1118</v>
      </c>
      <c r="G250" s="60">
        <v>0</v>
      </c>
      <c r="H250" s="60">
        <v>338.45</v>
      </c>
      <c r="I250" s="60">
        <v>0</v>
      </c>
      <c r="J250" s="60">
        <v>338.45</v>
      </c>
    </row>
    <row r="251" spans="1:10" ht="14.1" customHeight="1" x14ac:dyDescent="0.2">
      <c r="A251" s="59" t="s">
        <v>0</v>
      </c>
      <c r="B251" s="59" t="s">
        <v>1119</v>
      </c>
      <c r="C251" s="65" t="s">
        <v>670</v>
      </c>
      <c r="D251" s="66">
        <v>6</v>
      </c>
      <c r="E251" s="67" t="s">
        <v>655</v>
      </c>
      <c r="F251" s="59" t="s">
        <v>1120</v>
      </c>
      <c r="G251" s="60">
        <v>0</v>
      </c>
      <c r="H251" s="60">
        <v>3394.77</v>
      </c>
      <c r="I251" s="60">
        <v>450.05</v>
      </c>
      <c r="J251" s="60">
        <v>2944.72</v>
      </c>
    </row>
    <row r="252" spans="1:10" ht="14.1" customHeight="1" x14ac:dyDescent="0.2">
      <c r="A252" s="59" t="s">
        <v>0</v>
      </c>
      <c r="B252" s="59" t="s">
        <v>1121</v>
      </c>
      <c r="C252" s="65" t="s">
        <v>691</v>
      </c>
      <c r="D252" s="66">
        <v>6</v>
      </c>
      <c r="E252" s="67" t="s">
        <v>655</v>
      </c>
      <c r="F252" s="59" t="s">
        <v>1122</v>
      </c>
      <c r="G252" s="60">
        <v>0</v>
      </c>
      <c r="H252" s="60">
        <v>200.96</v>
      </c>
      <c r="I252" s="60">
        <v>0</v>
      </c>
      <c r="J252" s="60">
        <v>200.96</v>
      </c>
    </row>
    <row r="253" spans="1:10" ht="14.1" customHeight="1" x14ac:dyDescent="0.2">
      <c r="A253" s="59" t="s">
        <v>0</v>
      </c>
      <c r="B253" s="59" t="s">
        <v>1123</v>
      </c>
      <c r="C253" s="65" t="s">
        <v>649</v>
      </c>
      <c r="D253" s="66">
        <v>6</v>
      </c>
      <c r="E253" s="67" t="s">
        <v>655</v>
      </c>
      <c r="F253" s="59" t="s">
        <v>1124</v>
      </c>
      <c r="G253" s="60">
        <v>0</v>
      </c>
      <c r="H253" s="60">
        <v>53438.44</v>
      </c>
      <c r="I253" s="60">
        <v>0</v>
      </c>
      <c r="J253" s="60">
        <v>53438.44</v>
      </c>
    </row>
    <row r="254" spans="1:10" ht="14.1" customHeight="1" x14ac:dyDescent="0.2">
      <c r="A254" s="59" t="s">
        <v>0</v>
      </c>
      <c r="B254" s="59" t="s">
        <v>1125</v>
      </c>
      <c r="C254" s="65" t="s">
        <v>736</v>
      </c>
      <c r="D254" s="66">
        <v>6</v>
      </c>
      <c r="E254" s="67" t="s">
        <v>655</v>
      </c>
      <c r="F254" s="59" t="s">
        <v>1126</v>
      </c>
      <c r="G254" s="60">
        <v>0</v>
      </c>
      <c r="H254" s="60">
        <v>1452.18</v>
      </c>
      <c r="I254" s="60">
        <v>0</v>
      </c>
      <c r="J254" s="60">
        <v>1452.18</v>
      </c>
    </row>
    <row r="255" spans="1:10" ht="14.1" customHeight="1" x14ac:dyDescent="0.2">
      <c r="A255" s="59" t="s">
        <v>0</v>
      </c>
      <c r="B255" s="59" t="s">
        <v>1127</v>
      </c>
      <c r="C255" s="65" t="s">
        <v>751</v>
      </c>
      <c r="D255" s="66">
        <v>6</v>
      </c>
      <c r="E255" s="67" t="s">
        <v>655</v>
      </c>
      <c r="F255" s="59" t="s">
        <v>1128</v>
      </c>
      <c r="G255" s="60">
        <v>0</v>
      </c>
      <c r="H255" s="60">
        <v>5542.86</v>
      </c>
      <c r="I255" s="60">
        <v>3002</v>
      </c>
      <c r="J255" s="60">
        <v>2540.86</v>
      </c>
    </row>
    <row r="256" spans="1:10" ht="14.1" customHeight="1" x14ac:dyDescent="0.2">
      <c r="A256" s="59" t="s">
        <v>0</v>
      </c>
      <c r="B256" s="59" t="s">
        <v>1129</v>
      </c>
      <c r="C256" s="65" t="s">
        <v>658</v>
      </c>
      <c r="D256" s="66">
        <v>6</v>
      </c>
      <c r="E256" s="67" t="s">
        <v>655</v>
      </c>
      <c r="F256" s="59" t="s">
        <v>1130</v>
      </c>
      <c r="G256" s="60">
        <v>0</v>
      </c>
      <c r="H256" s="60">
        <v>3029.59</v>
      </c>
      <c r="I256" s="60">
        <v>835.75</v>
      </c>
      <c r="J256" s="60">
        <v>2193.84</v>
      </c>
    </row>
    <row r="257" spans="1:10" ht="14.1" customHeight="1" x14ac:dyDescent="0.2">
      <c r="A257" s="59" t="s">
        <v>0</v>
      </c>
      <c r="B257" s="59" t="s">
        <v>1131</v>
      </c>
      <c r="C257" s="65" t="s">
        <v>691</v>
      </c>
      <c r="D257" s="66">
        <v>5</v>
      </c>
      <c r="E257" s="71" t="s">
        <v>642</v>
      </c>
      <c r="F257" s="72" t="s">
        <v>551</v>
      </c>
      <c r="G257" s="60">
        <v>0</v>
      </c>
      <c r="H257" s="60">
        <v>85323.010000000009</v>
      </c>
      <c r="I257" s="60">
        <v>1585.45</v>
      </c>
      <c r="J257" s="74">
        <v>83737.56</v>
      </c>
    </row>
    <row r="258" spans="1:10" ht="14.1" customHeight="1" x14ac:dyDescent="0.2">
      <c r="A258" s="59" t="s">
        <v>0</v>
      </c>
      <c r="B258" s="59" t="s">
        <v>1132</v>
      </c>
      <c r="C258" s="65" t="s">
        <v>652</v>
      </c>
      <c r="D258" s="66">
        <v>6</v>
      </c>
      <c r="E258" s="67" t="s">
        <v>655</v>
      </c>
      <c r="F258" s="59" t="s">
        <v>1133</v>
      </c>
      <c r="G258" s="60">
        <v>0</v>
      </c>
      <c r="H258" s="60">
        <v>29041.95</v>
      </c>
      <c r="I258" s="60">
        <v>991.86</v>
      </c>
      <c r="J258" s="60">
        <v>28050.09</v>
      </c>
    </row>
    <row r="259" spans="1:10" ht="14.1" customHeight="1" x14ac:dyDescent="0.2">
      <c r="A259" s="59" t="s">
        <v>0</v>
      </c>
      <c r="B259" s="59" t="s">
        <v>1134</v>
      </c>
      <c r="C259" s="65" t="s">
        <v>796</v>
      </c>
      <c r="D259" s="66">
        <v>6</v>
      </c>
      <c r="E259" s="67" t="s">
        <v>655</v>
      </c>
      <c r="F259" s="59" t="s">
        <v>1135</v>
      </c>
      <c r="G259" s="60">
        <v>0</v>
      </c>
      <c r="H259" s="60">
        <v>8191.56</v>
      </c>
      <c r="I259" s="60">
        <v>593.59</v>
      </c>
      <c r="J259" s="60">
        <v>7597.97</v>
      </c>
    </row>
    <row r="260" spans="1:10" ht="14.1" customHeight="1" x14ac:dyDescent="0.2">
      <c r="A260" s="59" t="s">
        <v>0</v>
      </c>
      <c r="B260" s="59" t="s">
        <v>1136</v>
      </c>
      <c r="C260" s="65" t="s">
        <v>691</v>
      </c>
      <c r="D260" s="66">
        <v>6</v>
      </c>
      <c r="E260" s="67" t="s">
        <v>655</v>
      </c>
      <c r="F260" s="59" t="s">
        <v>1137</v>
      </c>
      <c r="G260" s="60">
        <v>0</v>
      </c>
      <c r="H260" s="60">
        <v>6223.1</v>
      </c>
      <c r="I260" s="60">
        <v>0</v>
      </c>
      <c r="J260" s="60">
        <v>6223.1</v>
      </c>
    </row>
    <row r="261" spans="1:10" ht="14.1" customHeight="1" x14ac:dyDescent="0.2">
      <c r="A261" s="59" t="s">
        <v>0</v>
      </c>
      <c r="B261" s="59" t="s">
        <v>1138</v>
      </c>
      <c r="C261" s="65" t="s">
        <v>649</v>
      </c>
      <c r="D261" s="66">
        <v>6</v>
      </c>
      <c r="E261" s="67" t="s">
        <v>655</v>
      </c>
      <c r="F261" s="59" t="s">
        <v>1139</v>
      </c>
      <c r="G261" s="60">
        <v>0</v>
      </c>
      <c r="H261" s="60">
        <v>1304.4000000000001</v>
      </c>
      <c r="I261" s="60">
        <v>0</v>
      </c>
      <c r="J261" s="60">
        <v>1304.4000000000001</v>
      </c>
    </row>
    <row r="262" spans="1:10" ht="14.1" customHeight="1" x14ac:dyDescent="0.2">
      <c r="A262" s="59" t="s">
        <v>0</v>
      </c>
      <c r="B262" s="59" t="s">
        <v>1140</v>
      </c>
      <c r="C262" s="65" t="s">
        <v>736</v>
      </c>
      <c r="D262" s="66">
        <v>6</v>
      </c>
      <c r="E262" s="67" t="s">
        <v>655</v>
      </c>
      <c r="F262" s="59" t="s">
        <v>1141</v>
      </c>
      <c r="G262" s="60">
        <v>0</v>
      </c>
      <c r="H262" s="60">
        <v>6223.21</v>
      </c>
      <c r="I262" s="60">
        <v>0</v>
      </c>
      <c r="J262" s="60">
        <v>6223.21</v>
      </c>
    </row>
    <row r="263" spans="1:10" ht="14.1" customHeight="1" x14ac:dyDescent="0.2">
      <c r="A263" s="59" t="s">
        <v>0</v>
      </c>
      <c r="B263" s="59" t="s">
        <v>1142</v>
      </c>
      <c r="C263" s="65" t="s">
        <v>658</v>
      </c>
      <c r="D263" s="66">
        <v>6</v>
      </c>
      <c r="E263" s="67" t="s">
        <v>655</v>
      </c>
      <c r="F263" s="59" t="s">
        <v>1143</v>
      </c>
      <c r="G263" s="60">
        <v>0</v>
      </c>
      <c r="H263" s="60">
        <v>1929.36</v>
      </c>
      <c r="I263" s="60">
        <v>0</v>
      </c>
      <c r="J263" s="60">
        <v>1929.36</v>
      </c>
    </row>
    <row r="264" spans="1:10" ht="14.1" customHeight="1" x14ac:dyDescent="0.2">
      <c r="A264" s="59" t="s">
        <v>0</v>
      </c>
      <c r="B264" s="59" t="s">
        <v>1144</v>
      </c>
      <c r="C264" s="65" t="s">
        <v>825</v>
      </c>
      <c r="D264" s="66">
        <v>6</v>
      </c>
      <c r="E264" s="67" t="s">
        <v>655</v>
      </c>
      <c r="F264" s="59" t="s">
        <v>1145</v>
      </c>
      <c r="G264" s="60">
        <v>0</v>
      </c>
      <c r="H264" s="60">
        <v>32409.43</v>
      </c>
      <c r="I264" s="60">
        <v>0</v>
      </c>
      <c r="J264" s="60">
        <v>32409.43</v>
      </c>
    </row>
    <row r="265" spans="1:10" ht="14.1" customHeight="1" x14ac:dyDescent="0.2">
      <c r="A265" s="59" t="s">
        <v>0</v>
      </c>
      <c r="B265" s="59" t="s">
        <v>1146</v>
      </c>
      <c r="C265" s="65" t="s">
        <v>670</v>
      </c>
      <c r="D265" s="66">
        <v>4</v>
      </c>
      <c r="E265" s="71" t="s">
        <v>642</v>
      </c>
      <c r="F265" s="72" t="s">
        <v>552</v>
      </c>
      <c r="G265" s="60">
        <v>0</v>
      </c>
      <c r="H265" s="60">
        <v>23558.059999999998</v>
      </c>
      <c r="I265" s="60">
        <v>21608.23</v>
      </c>
      <c r="J265" s="74">
        <v>1949.8299999999981</v>
      </c>
    </row>
    <row r="266" spans="1:10" ht="14.1" customHeight="1" x14ac:dyDescent="0.2">
      <c r="A266" s="59" t="s">
        <v>0</v>
      </c>
      <c r="B266" s="59" t="s">
        <v>1147</v>
      </c>
      <c r="C266" s="65" t="s">
        <v>751</v>
      </c>
      <c r="D266" s="66">
        <v>5</v>
      </c>
      <c r="E266" s="71" t="s">
        <v>642</v>
      </c>
      <c r="F266" s="72" t="s">
        <v>553</v>
      </c>
      <c r="G266" s="60">
        <v>0</v>
      </c>
      <c r="H266" s="60">
        <v>8571.81</v>
      </c>
      <c r="I266" s="60">
        <v>5064.46</v>
      </c>
      <c r="J266" s="74">
        <v>3507.3499999999995</v>
      </c>
    </row>
    <row r="267" spans="1:10" ht="14.1" customHeight="1" x14ac:dyDescent="0.2">
      <c r="A267" s="59" t="s">
        <v>0</v>
      </c>
      <c r="B267" s="59" t="s">
        <v>1148</v>
      </c>
      <c r="C267" s="65" t="s">
        <v>652</v>
      </c>
      <c r="D267" s="66">
        <v>6</v>
      </c>
      <c r="E267" s="67" t="s">
        <v>655</v>
      </c>
      <c r="F267" s="59" t="s">
        <v>1149</v>
      </c>
      <c r="G267" s="60">
        <v>0</v>
      </c>
      <c r="H267" s="60">
        <v>8571.81</v>
      </c>
      <c r="I267" s="60">
        <v>0</v>
      </c>
      <c r="J267" s="60">
        <v>8571.81</v>
      </c>
    </row>
    <row r="268" spans="1:10" ht="14.1" customHeight="1" x14ac:dyDescent="0.2">
      <c r="A268" s="59" t="s">
        <v>0</v>
      </c>
      <c r="B268" s="59" t="s">
        <v>1150</v>
      </c>
      <c r="C268" s="65" t="s">
        <v>670</v>
      </c>
      <c r="D268" s="66">
        <v>6</v>
      </c>
      <c r="E268" s="67" t="s">
        <v>655</v>
      </c>
      <c r="F268" s="59" t="s">
        <v>1151</v>
      </c>
      <c r="G268" s="60">
        <v>0</v>
      </c>
      <c r="H268" s="60">
        <v>0</v>
      </c>
      <c r="I268" s="60">
        <v>5064.46</v>
      </c>
      <c r="J268" s="60">
        <v>-5064.46</v>
      </c>
    </row>
    <row r="269" spans="1:10" ht="14.1" customHeight="1" x14ac:dyDescent="0.2">
      <c r="A269" s="59" t="s">
        <v>0</v>
      </c>
      <c r="B269" s="59" t="s">
        <v>1152</v>
      </c>
      <c r="C269" s="65" t="s">
        <v>785</v>
      </c>
      <c r="D269" s="66">
        <v>5</v>
      </c>
      <c r="E269" s="71" t="s">
        <v>642</v>
      </c>
      <c r="F269" s="72" t="s">
        <v>554</v>
      </c>
      <c r="G269" s="60">
        <v>0</v>
      </c>
      <c r="H269" s="60">
        <v>14986.25</v>
      </c>
      <c r="I269" s="60">
        <v>16543.77</v>
      </c>
      <c r="J269" s="74">
        <v>-1557.5200000000004</v>
      </c>
    </row>
    <row r="270" spans="1:10" ht="14.1" customHeight="1" x14ac:dyDescent="0.2">
      <c r="A270" s="59" t="s">
        <v>0</v>
      </c>
      <c r="B270" s="59" t="s">
        <v>1153</v>
      </c>
      <c r="C270" s="65" t="s">
        <v>652</v>
      </c>
      <c r="D270" s="66">
        <v>6</v>
      </c>
      <c r="E270" s="67" t="s">
        <v>655</v>
      </c>
      <c r="F270" s="59" t="s">
        <v>1154</v>
      </c>
      <c r="G270" s="60">
        <v>0</v>
      </c>
      <c r="H270" s="60">
        <v>14986.25</v>
      </c>
      <c r="I270" s="60">
        <v>0</v>
      </c>
      <c r="J270" s="60">
        <v>14986.25</v>
      </c>
    </row>
    <row r="271" spans="1:10" ht="14.1" customHeight="1" x14ac:dyDescent="0.2">
      <c r="A271" s="59" t="s">
        <v>0</v>
      </c>
      <c r="B271" s="59" t="s">
        <v>1155</v>
      </c>
      <c r="C271" s="65" t="s">
        <v>670</v>
      </c>
      <c r="D271" s="66">
        <v>6</v>
      </c>
      <c r="E271" s="67" t="s">
        <v>655</v>
      </c>
      <c r="F271" s="59" t="s">
        <v>1156</v>
      </c>
      <c r="G271" s="60">
        <v>0</v>
      </c>
      <c r="H271" s="60">
        <v>0</v>
      </c>
      <c r="I271" s="60">
        <v>16543.77</v>
      </c>
      <c r="J271" s="60">
        <v>-16543.77</v>
      </c>
    </row>
    <row r="272" spans="1:10" ht="14.1" customHeight="1" x14ac:dyDescent="0.2">
      <c r="A272" s="59" t="s">
        <v>0</v>
      </c>
      <c r="B272" s="59" t="s">
        <v>1157</v>
      </c>
      <c r="C272" s="65" t="s">
        <v>665</v>
      </c>
      <c r="D272" s="66">
        <v>3</v>
      </c>
      <c r="E272" s="71" t="s">
        <v>642</v>
      </c>
      <c r="F272" s="72" t="s">
        <v>18</v>
      </c>
      <c r="G272" s="60">
        <v>0</v>
      </c>
      <c r="H272" s="60">
        <v>3491484.46</v>
      </c>
      <c r="I272" s="60">
        <v>108839.43000000001</v>
      </c>
      <c r="J272" s="74">
        <v>3382645.0300000012</v>
      </c>
    </row>
    <row r="273" spans="1:10" ht="14.1" customHeight="1" x14ac:dyDescent="0.2">
      <c r="A273" s="59" t="s">
        <v>0</v>
      </c>
      <c r="B273" s="59" t="s">
        <v>1158</v>
      </c>
      <c r="C273" s="65" t="s">
        <v>652</v>
      </c>
      <c r="D273" s="66">
        <v>4</v>
      </c>
      <c r="E273" s="71" t="s">
        <v>642</v>
      </c>
      <c r="F273" s="72" t="s">
        <v>555</v>
      </c>
      <c r="G273" s="60">
        <v>0</v>
      </c>
      <c r="H273" s="60">
        <v>439802.97</v>
      </c>
      <c r="I273" s="60">
        <v>1809.02</v>
      </c>
      <c r="J273" s="74">
        <v>437993.94999999995</v>
      </c>
    </row>
    <row r="274" spans="1:10" ht="14.1" customHeight="1" x14ac:dyDescent="0.2">
      <c r="A274" s="59" t="s">
        <v>0</v>
      </c>
      <c r="B274" s="59" t="s">
        <v>1159</v>
      </c>
      <c r="C274" s="65" t="s">
        <v>652</v>
      </c>
      <c r="D274" s="66">
        <v>5</v>
      </c>
      <c r="E274" s="67" t="s">
        <v>655</v>
      </c>
      <c r="F274" s="59" t="s">
        <v>556</v>
      </c>
      <c r="G274" s="60">
        <v>0</v>
      </c>
      <c r="H274" s="60">
        <v>146431.1</v>
      </c>
      <c r="I274" s="60">
        <v>0</v>
      </c>
      <c r="J274" s="60">
        <v>146431.1</v>
      </c>
    </row>
    <row r="275" spans="1:10" ht="14.1" customHeight="1" x14ac:dyDescent="0.2">
      <c r="A275" s="59" t="s">
        <v>0</v>
      </c>
      <c r="B275" s="59" t="s">
        <v>1160</v>
      </c>
      <c r="C275" s="65" t="s">
        <v>1161</v>
      </c>
      <c r="D275" s="66">
        <v>5</v>
      </c>
      <c r="E275" s="67" t="s">
        <v>655</v>
      </c>
      <c r="F275" s="59" t="s">
        <v>1162</v>
      </c>
      <c r="G275" s="60">
        <v>0</v>
      </c>
      <c r="H275" s="60">
        <v>11284.26</v>
      </c>
      <c r="I275" s="60">
        <v>0</v>
      </c>
      <c r="J275" s="60">
        <v>11284.26</v>
      </c>
    </row>
    <row r="276" spans="1:10" ht="14.1" customHeight="1" x14ac:dyDescent="0.2">
      <c r="A276" s="59" t="s">
        <v>0</v>
      </c>
      <c r="B276" s="59" t="s">
        <v>1163</v>
      </c>
      <c r="C276" s="65" t="s">
        <v>670</v>
      </c>
      <c r="D276" s="66">
        <v>5</v>
      </c>
      <c r="E276" s="67" t="s">
        <v>655</v>
      </c>
      <c r="F276" s="59" t="s">
        <v>558</v>
      </c>
      <c r="G276" s="60">
        <v>0</v>
      </c>
      <c r="H276" s="60">
        <v>19150.27</v>
      </c>
      <c r="I276" s="60">
        <v>0</v>
      </c>
      <c r="J276" s="60">
        <v>19150.27</v>
      </c>
    </row>
    <row r="277" spans="1:10" ht="14.1" customHeight="1" x14ac:dyDescent="0.2">
      <c r="A277" s="59" t="s">
        <v>0</v>
      </c>
      <c r="B277" s="59" t="s">
        <v>1164</v>
      </c>
      <c r="C277" s="65" t="s">
        <v>1015</v>
      </c>
      <c r="D277" s="66">
        <v>5</v>
      </c>
      <c r="E277" s="67" t="s">
        <v>655</v>
      </c>
      <c r="F277" s="59" t="s">
        <v>559</v>
      </c>
      <c r="G277" s="60">
        <v>0</v>
      </c>
      <c r="H277" s="60">
        <v>192809.61</v>
      </c>
      <c r="I277" s="60">
        <v>0</v>
      </c>
      <c r="J277" s="60">
        <v>192809.61</v>
      </c>
    </row>
    <row r="278" spans="1:10" ht="14.1" customHeight="1" x14ac:dyDescent="0.2">
      <c r="A278" s="59" t="s">
        <v>0</v>
      </c>
      <c r="B278" s="59" t="s">
        <v>1165</v>
      </c>
      <c r="C278" s="65" t="s">
        <v>691</v>
      </c>
      <c r="D278" s="66">
        <v>5</v>
      </c>
      <c r="E278" s="67" t="s">
        <v>655</v>
      </c>
      <c r="F278" s="59" t="s">
        <v>560</v>
      </c>
      <c r="G278" s="60">
        <v>0</v>
      </c>
      <c r="H278" s="60">
        <v>16562.23</v>
      </c>
      <c r="I278" s="60">
        <v>0</v>
      </c>
      <c r="J278" s="60">
        <v>16562.23</v>
      </c>
    </row>
    <row r="279" spans="1:10" ht="14.1" customHeight="1" x14ac:dyDescent="0.2">
      <c r="A279" s="59" t="s">
        <v>0</v>
      </c>
      <c r="B279" s="59" t="s">
        <v>1166</v>
      </c>
      <c r="C279" s="65" t="s">
        <v>649</v>
      </c>
      <c r="D279" s="66">
        <v>5</v>
      </c>
      <c r="E279" s="67" t="s">
        <v>655</v>
      </c>
      <c r="F279" s="59" t="s">
        <v>561</v>
      </c>
      <c r="G279" s="60">
        <v>0</v>
      </c>
      <c r="H279" s="60">
        <v>20872.3</v>
      </c>
      <c r="I279" s="60">
        <v>0</v>
      </c>
      <c r="J279" s="60">
        <v>20872.3</v>
      </c>
    </row>
    <row r="280" spans="1:10" ht="14.1" customHeight="1" x14ac:dyDescent="0.2">
      <c r="A280" s="59" t="s">
        <v>0</v>
      </c>
      <c r="B280" s="59" t="s">
        <v>1167</v>
      </c>
      <c r="C280" s="65" t="s">
        <v>751</v>
      </c>
      <c r="D280" s="66">
        <v>5</v>
      </c>
      <c r="E280" s="67" t="s">
        <v>655</v>
      </c>
      <c r="F280" s="59" t="s">
        <v>563</v>
      </c>
      <c r="G280" s="60">
        <v>0</v>
      </c>
      <c r="H280" s="60">
        <v>30867.65</v>
      </c>
      <c r="I280" s="60">
        <v>1777.01</v>
      </c>
      <c r="J280" s="60">
        <v>29090.639999999999</v>
      </c>
    </row>
    <row r="281" spans="1:10" ht="14.1" customHeight="1" x14ac:dyDescent="0.2">
      <c r="A281" s="59" t="s">
        <v>0</v>
      </c>
      <c r="B281" s="59" t="s">
        <v>1168</v>
      </c>
      <c r="C281" s="65" t="s">
        <v>825</v>
      </c>
      <c r="D281" s="66">
        <v>5</v>
      </c>
      <c r="E281" s="67" t="s">
        <v>655</v>
      </c>
      <c r="F281" s="59" t="s">
        <v>564</v>
      </c>
      <c r="G281" s="60">
        <v>0</v>
      </c>
      <c r="H281" s="60">
        <v>1731.5</v>
      </c>
      <c r="I281" s="60">
        <v>32.01</v>
      </c>
      <c r="J281" s="60">
        <v>1699.49</v>
      </c>
    </row>
    <row r="282" spans="1:10" ht="14.1" customHeight="1" x14ac:dyDescent="0.2">
      <c r="A282" s="59" t="s">
        <v>0</v>
      </c>
      <c r="B282" s="59" t="s">
        <v>1169</v>
      </c>
      <c r="C282" s="65" t="s">
        <v>785</v>
      </c>
      <c r="D282" s="66">
        <v>5</v>
      </c>
      <c r="E282" s="67" t="s">
        <v>655</v>
      </c>
      <c r="F282" s="59" t="s">
        <v>565</v>
      </c>
      <c r="G282" s="60">
        <v>0</v>
      </c>
      <c r="H282" s="60">
        <v>94.05</v>
      </c>
      <c r="I282" s="60">
        <v>0</v>
      </c>
      <c r="J282" s="60">
        <v>94.05</v>
      </c>
    </row>
    <row r="283" spans="1:10" ht="14.1" customHeight="1" x14ac:dyDescent="0.2">
      <c r="A283" s="59" t="s">
        <v>0</v>
      </c>
      <c r="B283" s="59" t="s">
        <v>1170</v>
      </c>
      <c r="C283" s="65" t="s">
        <v>670</v>
      </c>
      <c r="D283" s="66">
        <v>4</v>
      </c>
      <c r="E283" s="71" t="s">
        <v>642</v>
      </c>
      <c r="F283" s="72" t="s">
        <v>20</v>
      </c>
      <c r="G283" s="60">
        <v>0</v>
      </c>
      <c r="H283" s="60">
        <v>1997838.7200000002</v>
      </c>
      <c r="I283" s="60">
        <v>48496.639999999999</v>
      </c>
      <c r="J283" s="74">
        <v>1949342.08</v>
      </c>
    </row>
    <row r="284" spans="1:10" ht="14.1" customHeight="1" x14ac:dyDescent="0.2">
      <c r="A284" s="59" t="s">
        <v>0</v>
      </c>
      <c r="B284" s="59" t="s">
        <v>1171</v>
      </c>
      <c r="C284" s="65" t="s">
        <v>652</v>
      </c>
      <c r="D284" s="66">
        <v>5</v>
      </c>
      <c r="E284" s="67" t="s">
        <v>655</v>
      </c>
      <c r="F284" s="59" t="s">
        <v>566</v>
      </c>
      <c r="G284" s="60">
        <v>0</v>
      </c>
      <c r="H284" s="60">
        <v>294719.40000000002</v>
      </c>
      <c r="I284" s="60">
        <v>8156.94</v>
      </c>
      <c r="J284" s="60">
        <v>286562.46000000002</v>
      </c>
    </row>
    <row r="285" spans="1:10" ht="14.1" customHeight="1" x14ac:dyDescent="0.2">
      <c r="A285" s="59" t="s">
        <v>0</v>
      </c>
      <c r="B285" s="59" t="s">
        <v>1172</v>
      </c>
      <c r="C285" s="65" t="s">
        <v>670</v>
      </c>
      <c r="D285" s="66">
        <v>5</v>
      </c>
      <c r="E285" s="67" t="s">
        <v>655</v>
      </c>
      <c r="F285" s="59" t="s">
        <v>567</v>
      </c>
      <c r="G285" s="60">
        <v>0</v>
      </c>
      <c r="H285" s="60">
        <v>121876.02</v>
      </c>
      <c r="I285" s="60">
        <v>18555.59</v>
      </c>
      <c r="J285" s="60">
        <v>103320.43</v>
      </c>
    </row>
    <row r="286" spans="1:10" ht="14.1" customHeight="1" x14ac:dyDescent="0.2">
      <c r="A286" s="59" t="s">
        <v>0</v>
      </c>
      <c r="B286" s="59" t="s">
        <v>1173</v>
      </c>
      <c r="C286" s="65" t="s">
        <v>691</v>
      </c>
      <c r="D286" s="66">
        <v>5</v>
      </c>
      <c r="E286" s="67" t="s">
        <v>655</v>
      </c>
      <c r="F286" s="59" t="s">
        <v>568</v>
      </c>
      <c r="G286" s="60">
        <v>0</v>
      </c>
      <c r="H286" s="60">
        <v>55848.55</v>
      </c>
      <c r="I286" s="60">
        <v>0</v>
      </c>
      <c r="J286" s="60">
        <v>55848.55</v>
      </c>
    </row>
    <row r="287" spans="1:10" ht="14.1" customHeight="1" x14ac:dyDescent="0.2">
      <c r="A287" s="59" t="s">
        <v>0</v>
      </c>
      <c r="B287" s="59" t="s">
        <v>1174</v>
      </c>
      <c r="C287" s="65" t="s">
        <v>649</v>
      </c>
      <c r="D287" s="66">
        <v>5</v>
      </c>
      <c r="E287" s="67" t="s">
        <v>655</v>
      </c>
      <c r="F287" s="59" t="s">
        <v>569</v>
      </c>
      <c r="G287" s="60">
        <v>0</v>
      </c>
      <c r="H287" s="60">
        <v>71812.23</v>
      </c>
      <c r="I287" s="60">
        <v>0</v>
      </c>
      <c r="J287" s="60">
        <v>71812.23</v>
      </c>
    </row>
    <row r="288" spans="1:10" ht="14.1" customHeight="1" x14ac:dyDescent="0.2">
      <c r="A288" s="59" t="s">
        <v>0</v>
      </c>
      <c r="B288" s="59" t="s">
        <v>1175</v>
      </c>
      <c r="C288" s="65" t="s">
        <v>981</v>
      </c>
      <c r="D288" s="66">
        <v>5</v>
      </c>
      <c r="E288" s="67" t="s">
        <v>655</v>
      </c>
      <c r="F288" s="59" t="s">
        <v>570</v>
      </c>
      <c r="G288" s="60">
        <v>0</v>
      </c>
      <c r="H288" s="60">
        <v>4538.3999999999996</v>
      </c>
      <c r="I288" s="60">
        <v>0</v>
      </c>
      <c r="J288" s="60">
        <v>4538.3999999999996</v>
      </c>
    </row>
    <row r="289" spans="1:10" ht="14.1" customHeight="1" x14ac:dyDescent="0.2">
      <c r="A289" s="59" t="s">
        <v>0</v>
      </c>
      <c r="B289" s="59" t="s">
        <v>1176</v>
      </c>
      <c r="C289" s="65" t="s">
        <v>751</v>
      </c>
      <c r="D289" s="66">
        <v>5</v>
      </c>
      <c r="E289" s="67" t="s">
        <v>655</v>
      </c>
      <c r="F289" s="59" t="s">
        <v>571</v>
      </c>
      <c r="G289" s="60">
        <v>0</v>
      </c>
      <c r="H289" s="60">
        <v>200939.43</v>
      </c>
      <c r="I289" s="60">
        <v>0</v>
      </c>
      <c r="J289" s="60">
        <v>200939.43</v>
      </c>
    </row>
    <row r="290" spans="1:10" ht="14.1" customHeight="1" x14ac:dyDescent="0.2">
      <c r="A290" s="59" t="s">
        <v>0</v>
      </c>
      <c r="B290" s="59" t="s">
        <v>1177</v>
      </c>
      <c r="C290" s="65" t="s">
        <v>658</v>
      </c>
      <c r="D290" s="66">
        <v>5</v>
      </c>
      <c r="E290" s="67" t="s">
        <v>655</v>
      </c>
      <c r="F290" s="59" t="s">
        <v>572</v>
      </c>
      <c r="G290" s="60">
        <v>0</v>
      </c>
      <c r="H290" s="60">
        <v>942967.42</v>
      </c>
      <c r="I290" s="60">
        <v>12980</v>
      </c>
      <c r="J290" s="60">
        <v>929987.42</v>
      </c>
    </row>
    <row r="291" spans="1:10" ht="14.1" customHeight="1" x14ac:dyDescent="0.2">
      <c r="A291" s="59" t="s">
        <v>0</v>
      </c>
      <c r="B291" s="59" t="s">
        <v>1178</v>
      </c>
      <c r="C291" s="65" t="s">
        <v>785</v>
      </c>
      <c r="D291" s="66">
        <v>5</v>
      </c>
      <c r="E291" s="67" t="s">
        <v>655</v>
      </c>
      <c r="F291" s="59" t="s">
        <v>573</v>
      </c>
      <c r="G291" s="60">
        <v>0</v>
      </c>
      <c r="H291" s="60">
        <v>162899.57999999999</v>
      </c>
      <c r="I291" s="60">
        <v>3323.33</v>
      </c>
      <c r="J291" s="60">
        <v>159576.25</v>
      </c>
    </row>
    <row r="292" spans="1:10" ht="14.1" customHeight="1" x14ac:dyDescent="0.2">
      <c r="A292" s="59" t="s">
        <v>0</v>
      </c>
      <c r="B292" s="59" t="s">
        <v>1179</v>
      </c>
      <c r="C292" s="65" t="s">
        <v>833</v>
      </c>
      <c r="D292" s="66">
        <v>5</v>
      </c>
      <c r="E292" s="67" t="s">
        <v>655</v>
      </c>
      <c r="F292" s="59" t="s">
        <v>574</v>
      </c>
      <c r="G292" s="60">
        <v>0</v>
      </c>
      <c r="H292" s="60">
        <v>24614.69</v>
      </c>
      <c r="I292" s="60">
        <v>290.45</v>
      </c>
      <c r="J292" s="60">
        <v>24324.240000000002</v>
      </c>
    </row>
    <row r="293" spans="1:10" ht="14.1" customHeight="1" x14ac:dyDescent="0.2">
      <c r="A293" s="59" t="s">
        <v>0</v>
      </c>
      <c r="B293" s="59" t="s">
        <v>1180</v>
      </c>
      <c r="C293" s="65" t="s">
        <v>988</v>
      </c>
      <c r="D293" s="66">
        <v>5</v>
      </c>
      <c r="E293" s="67" t="s">
        <v>655</v>
      </c>
      <c r="F293" s="59" t="s">
        <v>575</v>
      </c>
      <c r="G293" s="60">
        <v>0</v>
      </c>
      <c r="H293" s="60">
        <v>91739.17</v>
      </c>
      <c r="I293" s="60">
        <v>0</v>
      </c>
      <c r="J293" s="60">
        <v>91739.17</v>
      </c>
    </row>
    <row r="294" spans="1:10" ht="14.1" customHeight="1" x14ac:dyDescent="0.2">
      <c r="A294" s="59" t="s">
        <v>0</v>
      </c>
      <c r="B294" s="59" t="s">
        <v>1181</v>
      </c>
      <c r="C294" s="65" t="s">
        <v>991</v>
      </c>
      <c r="D294" s="66">
        <v>5</v>
      </c>
      <c r="E294" s="67" t="s">
        <v>655</v>
      </c>
      <c r="F294" s="59" t="s">
        <v>1182</v>
      </c>
      <c r="G294" s="60">
        <v>0</v>
      </c>
      <c r="H294" s="60">
        <v>6675.84</v>
      </c>
      <c r="I294" s="60">
        <v>0</v>
      </c>
      <c r="J294" s="60">
        <v>6675.84</v>
      </c>
    </row>
    <row r="295" spans="1:10" ht="14.1" customHeight="1" x14ac:dyDescent="0.2">
      <c r="A295" s="59" t="s">
        <v>0</v>
      </c>
      <c r="B295" s="59" t="s">
        <v>1183</v>
      </c>
      <c r="C295" s="65" t="s">
        <v>1184</v>
      </c>
      <c r="D295" s="66">
        <v>5</v>
      </c>
      <c r="E295" s="67" t="s">
        <v>655</v>
      </c>
      <c r="F295" s="59" t="s">
        <v>576</v>
      </c>
      <c r="G295" s="60">
        <v>0</v>
      </c>
      <c r="H295" s="60">
        <v>8827.33</v>
      </c>
      <c r="I295" s="60">
        <v>0</v>
      </c>
      <c r="J295" s="60">
        <v>8827.33</v>
      </c>
    </row>
    <row r="296" spans="1:10" ht="14.1" customHeight="1" x14ac:dyDescent="0.2">
      <c r="A296" s="59" t="s">
        <v>0</v>
      </c>
      <c r="B296" s="59" t="s">
        <v>1185</v>
      </c>
      <c r="C296" s="65" t="s">
        <v>994</v>
      </c>
      <c r="D296" s="66">
        <v>5</v>
      </c>
      <c r="E296" s="67" t="s">
        <v>655</v>
      </c>
      <c r="F296" s="59" t="s">
        <v>1186</v>
      </c>
      <c r="G296" s="60">
        <v>0</v>
      </c>
      <c r="H296" s="60">
        <v>10380.66</v>
      </c>
      <c r="I296" s="60">
        <v>5190.33</v>
      </c>
      <c r="J296" s="60">
        <v>5190.33</v>
      </c>
    </row>
    <row r="297" spans="1:10" ht="14.1" customHeight="1" x14ac:dyDescent="0.2">
      <c r="A297" s="59" t="s">
        <v>0</v>
      </c>
      <c r="B297" s="59" t="s">
        <v>1187</v>
      </c>
      <c r="C297" s="65" t="s">
        <v>691</v>
      </c>
      <c r="D297" s="66">
        <v>4</v>
      </c>
      <c r="E297" s="71" t="s">
        <v>642</v>
      </c>
      <c r="F297" s="72" t="s">
        <v>21</v>
      </c>
      <c r="G297" s="60">
        <v>0</v>
      </c>
      <c r="H297" s="60">
        <v>274774.44000000006</v>
      </c>
      <c r="I297" s="60">
        <v>18260.2</v>
      </c>
      <c r="J297" s="74">
        <v>256514.24</v>
      </c>
    </row>
    <row r="298" spans="1:10" ht="14.1" customHeight="1" x14ac:dyDescent="0.2">
      <c r="A298" s="59" t="s">
        <v>0</v>
      </c>
      <c r="B298" s="59" t="s">
        <v>1188</v>
      </c>
      <c r="C298" s="65" t="s">
        <v>652</v>
      </c>
      <c r="D298" s="66">
        <v>5</v>
      </c>
      <c r="E298" s="67" t="s">
        <v>655</v>
      </c>
      <c r="F298" s="59" t="s">
        <v>577</v>
      </c>
      <c r="G298" s="60">
        <v>0</v>
      </c>
      <c r="H298" s="60">
        <v>10367.82</v>
      </c>
      <c r="I298" s="60">
        <v>374</v>
      </c>
      <c r="J298" s="60">
        <v>9993.82</v>
      </c>
    </row>
    <row r="299" spans="1:10" ht="14.1" customHeight="1" x14ac:dyDescent="0.2">
      <c r="A299" s="59" t="s">
        <v>0</v>
      </c>
      <c r="B299" s="59" t="s">
        <v>1189</v>
      </c>
      <c r="C299" s="65" t="s">
        <v>670</v>
      </c>
      <c r="D299" s="66">
        <v>5</v>
      </c>
      <c r="E299" s="67" t="s">
        <v>655</v>
      </c>
      <c r="F299" s="59" t="s">
        <v>578</v>
      </c>
      <c r="G299" s="60">
        <v>0</v>
      </c>
      <c r="H299" s="60">
        <v>16915.349999999999</v>
      </c>
      <c r="I299" s="60">
        <v>946.47</v>
      </c>
      <c r="J299" s="60">
        <v>15968.88</v>
      </c>
    </row>
    <row r="300" spans="1:10" ht="14.1" customHeight="1" x14ac:dyDescent="0.2">
      <c r="A300" s="59" t="s">
        <v>0</v>
      </c>
      <c r="B300" s="59" t="s">
        <v>1190</v>
      </c>
      <c r="C300" s="65" t="s">
        <v>691</v>
      </c>
      <c r="D300" s="66">
        <v>5</v>
      </c>
      <c r="E300" s="67" t="s">
        <v>655</v>
      </c>
      <c r="F300" s="59" t="s">
        <v>579</v>
      </c>
      <c r="G300" s="60">
        <v>0</v>
      </c>
      <c r="H300" s="60">
        <v>18491.32</v>
      </c>
      <c r="I300" s="60">
        <v>2441.66</v>
      </c>
      <c r="J300" s="60">
        <v>16049.66</v>
      </c>
    </row>
    <row r="301" spans="1:10" ht="14.1" customHeight="1" x14ac:dyDescent="0.2">
      <c r="A301" s="59" t="s">
        <v>0</v>
      </c>
      <c r="B301" s="59" t="s">
        <v>1191</v>
      </c>
      <c r="C301" s="65" t="s">
        <v>649</v>
      </c>
      <c r="D301" s="66">
        <v>5</v>
      </c>
      <c r="E301" s="67" t="s">
        <v>655</v>
      </c>
      <c r="F301" s="59" t="s">
        <v>580</v>
      </c>
      <c r="G301" s="60">
        <v>0</v>
      </c>
      <c r="H301" s="60">
        <v>3606.08</v>
      </c>
      <c r="I301" s="60">
        <v>0</v>
      </c>
      <c r="J301" s="60">
        <v>3606.08</v>
      </c>
    </row>
    <row r="302" spans="1:10" ht="14.1" customHeight="1" x14ac:dyDescent="0.2">
      <c r="A302" s="59" t="s">
        <v>0</v>
      </c>
      <c r="B302" s="59" t="s">
        <v>1192</v>
      </c>
      <c r="C302" s="65" t="s">
        <v>736</v>
      </c>
      <c r="D302" s="66">
        <v>5</v>
      </c>
      <c r="E302" s="67" t="s">
        <v>655</v>
      </c>
      <c r="F302" s="59" t="s">
        <v>581</v>
      </c>
      <c r="G302" s="60">
        <v>0</v>
      </c>
      <c r="H302" s="60">
        <v>2335.06</v>
      </c>
      <c r="I302" s="60">
        <v>0</v>
      </c>
      <c r="J302" s="60">
        <v>2335.06</v>
      </c>
    </row>
    <row r="303" spans="1:10" ht="14.1" customHeight="1" x14ac:dyDescent="0.2">
      <c r="A303" s="59" t="s">
        <v>0</v>
      </c>
      <c r="B303" s="59" t="s">
        <v>1193</v>
      </c>
      <c r="C303" s="65" t="s">
        <v>751</v>
      </c>
      <c r="D303" s="66">
        <v>5</v>
      </c>
      <c r="E303" s="67" t="s">
        <v>655</v>
      </c>
      <c r="F303" s="59" t="s">
        <v>582</v>
      </c>
      <c r="G303" s="60">
        <v>0</v>
      </c>
      <c r="H303" s="60">
        <v>118672.16</v>
      </c>
      <c r="I303" s="60">
        <v>5288.32</v>
      </c>
      <c r="J303" s="60">
        <v>113383.84</v>
      </c>
    </row>
    <row r="304" spans="1:10" ht="14.1" customHeight="1" x14ac:dyDescent="0.2">
      <c r="A304" s="59" t="s">
        <v>0</v>
      </c>
      <c r="B304" s="59" t="s">
        <v>1194</v>
      </c>
      <c r="C304" s="65" t="s">
        <v>1195</v>
      </c>
      <c r="D304" s="66">
        <v>5</v>
      </c>
      <c r="E304" s="67" t="s">
        <v>655</v>
      </c>
      <c r="F304" s="59" t="s">
        <v>583</v>
      </c>
      <c r="G304" s="60">
        <v>0</v>
      </c>
      <c r="H304" s="60">
        <v>11644.29</v>
      </c>
      <c r="I304" s="60">
        <v>419.19</v>
      </c>
      <c r="J304" s="60">
        <v>11225.1</v>
      </c>
    </row>
    <row r="305" spans="1:10" ht="14.1" customHeight="1" x14ac:dyDescent="0.2">
      <c r="A305" s="59" t="s">
        <v>0</v>
      </c>
      <c r="B305" s="59" t="s">
        <v>1196</v>
      </c>
      <c r="C305" s="65" t="s">
        <v>658</v>
      </c>
      <c r="D305" s="66">
        <v>5</v>
      </c>
      <c r="E305" s="67" t="s">
        <v>655</v>
      </c>
      <c r="F305" s="59" t="s">
        <v>584</v>
      </c>
      <c r="G305" s="60">
        <v>0</v>
      </c>
      <c r="H305" s="60">
        <v>6879.42</v>
      </c>
      <c r="I305" s="60">
        <v>980.52</v>
      </c>
      <c r="J305" s="60">
        <v>5898.9</v>
      </c>
    </row>
    <row r="306" spans="1:10" ht="14.1" customHeight="1" x14ac:dyDescent="0.2">
      <c r="A306" s="59" t="s">
        <v>0</v>
      </c>
      <c r="B306" s="59" t="s">
        <v>1197</v>
      </c>
      <c r="C306" s="65" t="s">
        <v>785</v>
      </c>
      <c r="D306" s="66">
        <v>5</v>
      </c>
      <c r="E306" s="67" t="s">
        <v>655</v>
      </c>
      <c r="F306" s="59" t="s">
        <v>1198</v>
      </c>
      <c r="G306" s="60">
        <v>0</v>
      </c>
      <c r="H306" s="60">
        <v>4526.2</v>
      </c>
      <c r="I306" s="60">
        <v>0</v>
      </c>
      <c r="J306" s="60">
        <v>4526.2</v>
      </c>
    </row>
    <row r="307" spans="1:10" ht="14.1" customHeight="1" x14ac:dyDescent="0.2">
      <c r="A307" s="59" t="s">
        <v>0</v>
      </c>
      <c r="B307" s="59" t="s">
        <v>1199</v>
      </c>
      <c r="C307" s="65" t="s">
        <v>833</v>
      </c>
      <c r="D307" s="66">
        <v>5</v>
      </c>
      <c r="E307" s="67" t="s">
        <v>655</v>
      </c>
      <c r="F307" s="59" t="s">
        <v>586</v>
      </c>
      <c r="G307" s="60">
        <v>0</v>
      </c>
      <c r="H307" s="60">
        <v>76472.990000000005</v>
      </c>
      <c r="I307" s="60">
        <v>7810.04</v>
      </c>
      <c r="J307" s="60">
        <v>68662.95</v>
      </c>
    </row>
    <row r="308" spans="1:10" ht="14.1" customHeight="1" x14ac:dyDescent="0.2">
      <c r="A308" s="59" t="s">
        <v>0</v>
      </c>
      <c r="B308" s="59" t="s">
        <v>1200</v>
      </c>
      <c r="C308" s="65" t="s">
        <v>988</v>
      </c>
      <c r="D308" s="66">
        <v>5</v>
      </c>
      <c r="E308" s="67" t="s">
        <v>655</v>
      </c>
      <c r="F308" s="59" t="s">
        <v>1201</v>
      </c>
      <c r="G308" s="60">
        <v>0</v>
      </c>
      <c r="H308" s="60">
        <v>4863.75</v>
      </c>
      <c r="I308" s="60">
        <v>0</v>
      </c>
      <c r="J308" s="60">
        <v>4863.75</v>
      </c>
    </row>
    <row r="309" spans="1:10" ht="14.1" customHeight="1" x14ac:dyDescent="0.2">
      <c r="A309" s="59" t="s">
        <v>0</v>
      </c>
      <c r="B309" s="59" t="s">
        <v>1202</v>
      </c>
      <c r="C309" s="65" t="s">
        <v>649</v>
      </c>
      <c r="D309" s="66">
        <v>4</v>
      </c>
      <c r="E309" s="71" t="s">
        <v>642</v>
      </c>
      <c r="F309" s="72" t="s">
        <v>23</v>
      </c>
      <c r="G309" s="60">
        <v>0</v>
      </c>
      <c r="H309" s="60">
        <v>460813.39</v>
      </c>
      <c r="I309" s="60">
        <v>18265.170000000002</v>
      </c>
      <c r="J309" s="74">
        <v>442548.22</v>
      </c>
    </row>
    <row r="310" spans="1:10" ht="14.1" customHeight="1" x14ac:dyDescent="0.2">
      <c r="A310" s="59" t="s">
        <v>0</v>
      </c>
      <c r="B310" s="59" t="s">
        <v>1203</v>
      </c>
      <c r="C310" s="65" t="s">
        <v>652</v>
      </c>
      <c r="D310" s="66">
        <v>5</v>
      </c>
      <c r="E310" s="67" t="s">
        <v>655</v>
      </c>
      <c r="F310" s="59" t="s">
        <v>587</v>
      </c>
      <c r="G310" s="60">
        <v>0</v>
      </c>
      <c r="H310" s="60">
        <v>6487.53</v>
      </c>
      <c r="I310" s="60">
        <v>0</v>
      </c>
      <c r="J310" s="60">
        <v>6487.53</v>
      </c>
    </row>
    <row r="311" spans="1:10" ht="14.1" customHeight="1" x14ac:dyDescent="0.2">
      <c r="A311" s="59" t="s">
        <v>0</v>
      </c>
      <c r="B311" s="59" t="s">
        <v>1204</v>
      </c>
      <c r="C311" s="65" t="s">
        <v>670</v>
      </c>
      <c r="D311" s="66">
        <v>5</v>
      </c>
      <c r="E311" s="67" t="s">
        <v>655</v>
      </c>
      <c r="F311" s="59" t="s">
        <v>588</v>
      </c>
      <c r="G311" s="60">
        <v>0</v>
      </c>
      <c r="H311" s="60">
        <v>532.32000000000005</v>
      </c>
      <c r="I311" s="60">
        <v>14.64</v>
      </c>
      <c r="J311" s="60">
        <v>517.67999999999995</v>
      </c>
    </row>
    <row r="312" spans="1:10" ht="14.1" customHeight="1" x14ac:dyDescent="0.2">
      <c r="A312" s="59" t="s">
        <v>0</v>
      </c>
      <c r="B312" s="59" t="s">
        <v>1205</v>
      </c>
      <c r="C312" s="65" t="s">
        <v>691</v>
      </c>
      <c r="D312" s="66">
        <v>5</v>
      </c>
      <c r="E312" s="67" t="s">
        <v>655</v>
      </c>
      <c r="F312" s="59" t="s">
        <v>589</v>
      </c>
      <c r="G312" s="60">
        <v>0</v>
      </c>
      <c r="H312" s="60">
        <v>1840.65</v>
      </c>
      <c r="I312" s="60">
        <v>88.22</v>
      </c>
      <c r="J312" s="60">
        <v>1752.43</v>
      </c>
    </row>
    <row r="313" spans="1:10" ht="14.1" customHeight="1" x14ac:dyDescent="0.2">
      <c r="A313" s="59" t="s">
        <v>0</v>
      </c>
      <c r="B313" s="59" t="s">
        <v>1206</v>
      </c>
      <c r="C313" s="65" t="s">
        <v>649</v>
      </c>
      <c r="D313" s="66">
        <v>5</v>
      </c>
      <c r="E313" s="67" t="s">
        <v>655</v>
      </c>
      <c r="F313" s="59" t="s">
        <v>590</v>
      </c>
      <c r="G313" s="60">
        <v>0</v>
      </c>
      <c r="H313" s="60">
        <v>91347.520000000004</v>
      </c>
      <c r="I313" s="60">
        <v>0</v>
      </c>
      <c r="J313" s="60">
        <v>91347.520000000004</v>
      </c>
    </row>
    <row r="314" spans="1:10" ht="14.1" customHeight="1" x14ac:dyDescent="0.2">
      <c r="A314" s="59" t="s">
        <v>0</v>
      </c>
      <c r="B314" s="59" t="s">
        <v>1207</v>
      </c>
      <c r="C314" s="65" t="s">
        <v>736</v>
      </c>
      <c r="D314" s="66">
        <v>5</v>
      </c>
      <c r="E314" s="67" t="s">
        <v>655</v>
      </c>
      <c r="F314" s="59" t="s">
        <v>591</v>
      </c>
      <c r="G314" s="60">
        <v>0</v>
      </c>
      <c r="H314" s="60">
        <v>223063.32</v>
      </c>
      <c r="I314" s="60">
        <v>2.8</v>
      </c>
      <c r="J314" s="60">
        <v>223060.52</v>
      </c>
    </row>
    <row r="315" spans="1:10" ht="14.1" customHeight="1" x14ac:dyDescent="0.2">
      <c r="A315" s="59" t="s">
        <v>0</v>
      </c>
      <c r="B315" s="59" t="s">
        <v>1208</v>
      </c>
      <c r="C315" s="65" t="s">
        <v>751</v>
      </c>
      <c r="D315" s="66">
        <v>5</v>
      </c>
      <c r="E315" s="67" t="s">
        <v>655</v>
      </c>
      <c r="F315" s="59" t="s">
        <v>592</v>
      </c>
      <c r="G315" s="60">
        <v>0</v>
      </c>
      <c r="H315" s="60">
        <v>45433.74</v>
      </c>
      <c r="I315" s="60">
        <v>3281.98</v>
      </c>
      <c r="J315" s="60">
        <v>42151.76</v>
      </c>
    </row>
    <row r="316" spans="1:10" ht="14.1" customHeight="1" x14ac:dyDescent="0.2">
      <c r="A316" s="59" t="s">
        <v>0</v>
      </c>
      <c r="B316" s="59" t="s">
        <v>1209</v>
      </c>
      <c r="C316" s="65" t="s">
        <v>658</v>
      </c>
      <c r="D316" s="66">
        <v>5</v>
      </c>
      <c r="E316" s="67" t="s">
        <v>655</v>
      </c>
      <c r="F316" s="59" t="s">
        <v>593</v>
      </c>
      <c r="G316" s="60">
        <v>0</v>
      </c>
      <c r="H316" s="60">
        <v>52507.54</v>
      </c>
      <c r="I316" s="60">
        <v>0</v>
      </c>
      <c r="J316" s="60">
        <v>52507.54</v>
      </c>
    </row>
    <row r="317" spans="1:10" ht="14.1" customHeight="1" x14ac:dyDescent="0.2">
      <c r="A317" s="59" t="s">
        <v>0</v>
      </c>
      <c r="B317" s="59" t="s">
        <v>1210</v>
      </c>
      <c r="C317" s="65" t="s">
        <v>825</v>
      </c>
      <c r="D317" s="66">
        <v>5</v>
      </c>
      <c r="E317" s="67" t="s">
        <v>655</v>
      </c>
      <c r="F317" s="59" t="s">
        <v>594</v>
      </c>
      <c r="G317" s="60">
        <v>0</v>
      </c>
      <c r="H317" s="60">
        <v>39600.769999999997</v>
      </c>
      <c r="I317" s="60">
        <v>14877.53</v>
      </c>
      <c r="J317" s="60">
        <v>24723.24</v>
      </c>
    </row>
    <row r="318" spans="1:10" ht="14.1" customHeight="1" x14ac:dyDescent="0.2">
      <c r="A318" s="59" t="s">
        <v>0</v>
      </c>
      <c r="B318" s="59" t="s">
        <v>1211</v>
      </c>
      <c r="C318" s="65" t="s">
        <v>736</v>
      </c>
      <c r="D318" s="66">
        <v>4</v>
      </c>
      <c r="E318" s="71" t="s">
        <v>642</v>
      </c>
      <c r="F318" s="72" t="s">
        <v>25</v>
      </c>
      <c r="G318" s="60">
        <v>0</v>
      </c>
      <c r="H318" s="60">
        <v>189945.26999999996</v>
      </c>
      <c r="I318" s="60">
        <v>21945.73</v>
      </c>
      <c r="J318" s="74">
        <v>167999.54</v>
      </c>
    </row>
    <row r="319" spans="1:10" ht="14.1" customHeight="1" x14ac:dyDescent="0.2">
      <c r="A319" s="59" t="s">
        <v>0</v>
      </c>
      <c r="B319" s="59" t="s">
        <v>1212</v>
      </c>
      <c r="C319" s="65" t="s">
        <v>652</v>
      </c>
      <c r="D319" s="66">
        <v>5</v>
      </c>
      <c r="E319" s="71" t="s">
        <v>642</v>
      </c>
      <c r="F319" s="72" t="s">
        <v>595</v>
      </c>
      <c r="G319" s="60">
        <v>0</v>
      </c>
      <c r="H319" s="60">
        <v>167428.15999999997</v>
      </c>
      <c r="I319" s="60">
        <v>21883.16</v>
      </c>
      <c r="J319" s="74">
        <v>145545</v>
      </c>
    </row>
    <row r="320" spans="1:10" ht="14.1" customHeight="1" x14ac:dyDescent="0.2">
      <c r="A320" s="59" t="s">
        <v>0</v>
      </c>
      <c r="B320" s="59" t="s">
        <v>1213</v>
      </c>
      <c r="C320" s="65" t="s">
        <v>652</v>
      </c>
      <c r="D320" s="66">
        <v>6</v>
      </c>
      <c r="E320" s="67" t="s">
        <v>655</v>
      </c>
      <c r="F320" s="59" t="s">
        <v>1214</v>
      </c>
      <c r="G320" s="60">
        <v>0</v>
      </c>
      <c r="H320" s="60">
        <v>5460.59</v>
      </c>
      <c r="I320" s="60">
        <v>0</v>
      </c>
      <c r="J320" s="60">
        <v>5460.59</v>
      </c>
    </row>
    <row r="321" spans="1:10" ht="14.1" customHeight="1" x14ac:dyDescent="0.2">
      <c r="A321" s="59" t="s">
        <v>0</v>
      </c>
      <c r="B321" s="59" t="s">
        <v>1215</v>
      </c>
      <c r="C321" s="65" t="s">
        <v>670</v>
      </c>
      <c r="D321" s="66">
        <v>6</v>
      </c>
      <c r="E321" s="67" t="s">
        <v>655</v>
      </c>
      <c r="F321" s="59" t="s">
        <v>1216</v>
      </c>
      <c r="G321" s="60">
        <v>0</v>
      </c>
      <c r="H321" s="60">
        <v>18833.439999999999</v>
      </c>
      <c r="I321" s="60">
        <v>1041.53</v>
      </c>
      <c r="J321" s="60">
        <v>17791.91</v>
      </c>
    </row>
    <row r="322" spans="1:10" ht="14.1" customHeight="1" x14ac:dyDescent="0.2">
      <c r="A322" s="59" t="s">
        <v>0</v>
      </c>
      <c r="B322" s="59" t="s">
        <v>1217</v>
      </c>
      <c r="C322" s="65" t="s">
        <v>691</v>
      </c>
      <c r="D322" s="66">
        <v>6</v>
      </c>
      <c r="E322" s="67" t="s">
        <v>655</v>
      </c>
      <c r="F322" s="59" t="s">
        <v>1218</v>
      </c>
      <c r="G322" s="60">
        <v>0</v>
      </c>
      <c r="H322" s="60">
        <v>20746.099999999999</v>
      </c>
      <c r="I322" s="60">
        <v>10376.1</v>
      </c>
      <c r="J322" s="60">
        <v>10370</v>
      </c>
    </row>
    <row r="323" spans="1:10" ht="14.1" customHeight="1" x14ac:dyDescent="0.2">
      <c r="A323" s="59" t="s">
        <v>0</v>
      </c>
      <c r="B323" s="59" t="s">
        <v>1219</v>
      </c>
      <c r="C323" s="65" t="s">
        <v>736</v>
      </c>
      <c r="D323" s="66">
        <v>6</v>
      </c>
      <c r="E323" s="67" t="s">
        <v>655</v>
      </c>
      <c r="F323" s="59" t="s">
        <v>1220</v>
      </c>
      <c r="G323" s="60">
        <v>0</v>
      </c>
      <c r="H323" s="60">
        <v>50084.74</v>
      </c>
      <c r="I323" s="60">
        <v>854</v>
      </c>
      <c r="J323" s="60">
        <v>49230.74</v>
      </c>
    </row>
    <row r="324" spans="1:10" ht="14.1" customHeight="1" x14ac:dyDescent="0.2">
      <c r="A324" s="59" t="s">
        <v>0</v>
      </c>
      <c r="B324" s="59" t="s">
        <v>1221</v>
      </c>
      <c r="C324" s="65" t="s">
        <v>751</v>
      </c>
      <c r="D324" s="66">
        <v>6</v>
      </c>
      <c r="E324" s="67" t="s">
        <v>655</v>
      </c>
      <c r="F324" s="59" t="s">
        <v>1222</v>
      </c>
      <c r="G324" s="60">
        <v>0</v>
      </c>
      <c r="H324" s="60">
        <v>1525</v>
      </c>
      <c r="I324" s="60">
        <v>0</v>
      </c>
      <c r="J324" s="60">
        <v>1525</v>
      </c>
    </row>
    <row r="325" spans="1:10" ht="14.1" customHeight="1" x14ac:dyDescent="0.2">
      <c r="A325" s="59" t="s">
        <v>0</v>
      </c>
      <c r="B325" s="59" t="s">
        <v>1223</v>
      </c>
      <c r="C325" s="65" t="s">
        <v>658</v>
      </c>
      <c r="D325" s="66">
        <v>6</v>
      </c>
      <c r="E325" s="67" t="s">
        <v>655</v>
      </c>
      <c r="F325" s="59" t="s">
        <v>1224</v>
      </c>
      <c r="G325" s="60">
        <v>0</v>
      </c>
      <c r="H325" s="60">
        <v>47433.05</v>
      </c>
      <c r="I325" s="60">
        <v>1023.13</v>
      </c>
      <c r="J325" s="60">
        <v>46409.919999999998</v>
      </c>
    </row>
    <row r="326" spans="1:10" ht="14.1" customHeight="1" x14ac:dyDescent="0.2">
      <c r="A326" s="59" t="s">
        <v>0</v>
      </c>
      <c r="B326" s="59" t="s">
        <v>1225</v>
      </c>
      <c r="C326" s="65" t="s">
        <v>1226</v>
      </c>
      <c r="D326" s="66">
        <v>6</v>
      </c>
      <c r="E326" s="67" t="s">
        <v>655</v>
      </c>
      <c r="F326" s="59" t="s">
        <v>1227</v>
      </c>
      <c r="G326" s="60">
        <v>0</v>
      </c>
      <c r="H326" s="60">
        <v>157.5</v>
      </c>
      <c r="I326" s="60">
        <v>0</v>
      </c>
      <c r="J326" s="60">
        <v>157.5</v>
      </c>
    </row>
    <row r="327" spans="1:10" ht="14.1" customHeight="1" x14ac:dyDescent="0.2">
      <c r="A327" s="59" t="s">
        <v>0</v>
      </c>
      <c r="B327" s="59" t="s">
        <v>1228</v>
      </c>
      <c r="C327" s="65" t="s">
        <v>825</v>
      </c>
      <c r="D327" s="66">
        <v>6</v>
      </c>
      <c r="E327" s="67" t="s">
        <v>655</v>
      </c>
      <c r="F327" s="59" t="s">
        <v>1229</v>
      </c>
      <c r="G327" s="60">
        <v>0</v>
      </c>
      <c r="H327" s="60">
        <v>8942.06</v>
      </c>
      <c r="I327" s="60">
        <v>0</v>
      </c>
      <c r="J327" s="60">
        <v>8942.06</v>
      </c>
    </row>
    <row r="328" spans="1:10" ht="14.1" customHeight="1" x14ac:dyDescent="0.2">
      <c r="A328" s="59" t="s">
        <v>0</v>
      </c>
      <c r="B328" s="59" t="s">
        <v>1230</v>
      </c>
      <c r="C328" s="65" t="s">
        <v>785</v>
      </c>
      <c r="D328" s="66">
        <v>6</v>
      </c>
      <c r="E328" s="67" t="s">
        <v>655</v>
      </c>
      <c r="F328" s="59" t="s">
        <v>1231</v>
      </c>
      <c r="G328" s="60">
        <v>0</v>
      </c>
      <c r="H328" s="60">
        <v>13484.4</v>
      </c>
      <c r="I328" s="60">
        <v>8588.4</v>
      </c>
      <c r="J328" s="60">
        <v>4896</v>
      </c>
    </row>
    <row r="329" spans="1:10" ht="14.1" customHeight="1" x14ac:dyDescent="0.2">
      <c r="A329" s="59" t="s">
        <v>0</v>
      </c>
      <c r="B329" s="59" t="s">
        <v>1232</v>
      </c>
      <c r="C329" s="65" t="s">
        <v>833</v>
      </c>
      <c r="D329" s="66">
        <v>6</v>
      </c>
      <c r="E329" s="67" t="s">
        <v>655</v>
      </c>
      <c r="F329" s="59" t="s">
        <v>1233</v>
      </c>
      <c r="G329" s="60">
        <v>0</v>
      </c>
      <c r="H329" s="60">
        <v>761.28</v>
      </c>
      <c r="I329" s="60">
        <v>0</v>
      </c>
      <c r="J329" s="60">
        <v>761.28</v>
      </c>
    </row>
    <row r="330" spans="1:10" ht="14.1" customHeight="1" x14ac:dyDescent="0.2">
      <c r="A330" s="59" t="s">
        <v>0</v>
      </c>
      <c r="B330" s="59" t="s">
        <v>1234</v>
      </c>
      <c r="C330" s="65" t="s">
        <v>670</v>
      </c>
      <c r="D330" s="66">
        <v>5</v>
      </c>
      <c r="E330" s="71" t="s">
        <v>642</v>
      </c>
      <c r="F330" s="72" t="s">
        <v>596</v>
      </c>
      <c r="G330" s="60">
        <v>0</v>
      </c>
      <c r="H330" s="60">
        <v>10511.11</v>
      </c>
      <c r="I330" s="60">
        <v>62.57</v>
      </c>
      <c r="J330" s="74">
        <v>10448.540000000001</v>
      </c>
    </row>
    <row r="331" spans="1:10" ht="14.1" customHeight="1" x14ac:dyDescent="0.2">
      <c r="A331" s="59" t="s">
        <v>0</v>
      </c>
      <c r="B331" s="59" t="s">
        <v>1235</v>
      </c>
      <c r="C331" s="65" t="s">
        <v>652</v>
      </c>
      <c r="D331" s="66">
        <v>6</v>
      </c>
      <c r="E331" s="67" t="s">
        <v>655</v>
      </c>
      <c r="F331" s="59" t="s">
        <v>1236</v>
      </c>
      <c r="G331" s="60">
        <v>0</v>
      </c>
      <c r="H331" s="60">
        <v>8595.75</v>
      </c>
      <c r="I331" s="60">
        <v>0</v>
      </c>
      <c r="J331" s="60">
        <v>8595.75</v>
      </c>
    </row>
    <row r="332" spans="1:10" ht="14.1" customHeight="1" x14ac:dyDescent="0.2">
      <c r="A332" s="59" t="s">
        <v>0</v>
      </c>
      <c r="B332" s="59" t="s">
        <v>1237</v>
      </c>
      <c r="C332" s="65" t="s">
        <v>670</v>
      </c>
      <c r="D332" s="66">
        <v>6</v>
      </c>
      <c r="E332" s="67" t="s">
        <v>655</v>
      </c>
      <c r="F332" s="59" t="s">
        <v>1238</v>
      </c>
      <c r="G332" s="60">
        <v>0</v>
      </c>
      <c r="H332" s="60">
        <v>1915.36</v>
      </c>
      <c r="I332" s="60">
        <v>62.57</v>
      </c>
      <c r="J332" s="60">
        <v>1852.79</v>
      </c>
    </row>
    <row r="333" spans="1:10" ht="14.1" customHeight="1" x14ac:dyDescent="0.2">
      <c r="A333" s="59" t="s">
        <v>0</v>
      </c>
      <c r="B333" s="59" t="s">
        <v>1239</v>
      </c>
      <c r="C333" s="65" t="s">
        <v>691</v>
      </c>
      <c r="D333" s="66">
        <v>5</v>
      </c>
      <c r="E333" s="71" t="s">
        <v>642</v>
      </c>
      <c r="F333" s="72" t="s">
        <v>597</v>
      </c>
      <c r="G333" s="60">
        <v>0</v>
      </c>
      <c r="H333" s="60">
        <v>12006</v>
      </c>
      <c r="I333" s="60">
        <v>0</v>
      </c>
      <c r="J333" s="74">
        <v>12006</v>
      </c>
    </row>
    <row r="334" spans="1:10" ht="14.1" customHeight="1" x14ac:dyDescent="0.2">
      <c r="A334" s="59" t="s">
        <v>0</v>
      </c>
      <c r="B334" s="59" t="s">
        <v>1240</v>
      </c>
      <c r="C334" s="65" t="s">
        <v>691</v>
      </c>
      <c r="D334" s="66">
        <v>6</v>
      </c>
      <c r="E334" s="67" t="s">
        <v>655</v>
      </c>
      <c r="F334" s="59" t="s">
        <v>1241</v>
      </c>
      <c r="G334" s="60">
        <v>0</v>
      </c>
      <c r="H334" s="60">
        <v>2500</v>
      </c>
      <c r="I334" s="60">
        <v>0</v>
      </c>
      <c r="J334" s="60">
        <v>2500</v>
      </c>
    </row>
    <row r="335" spans="1:10" ht="14.1" customHeight="1" x14ac:dyDescent="0.2">
      <c r="A335" s="59" t="s">
        <v>0</v>
      </c>
      <c r="B335" s="59" t="s">
        <v>1242</v>
      </c>
      <c r="C335" s="65" t="s">
        <v>751</v>
      </c>
      <c r="D335" s="66">
        <v>6</v>
      </c>
      <c r="E335" s="67" t="s">
        <v>655</v>
      </c>
      <c r="F335" s="59" t="s">
        <v>1243</v>
      </c>
      <c r="G335" s="60">
        <v>0</v>
      </c>
      <c r="H335" s="60">
        <v>400</v>
      </c>
      <c r="I335" s="60">
        <v>0</v>
      </c>
      <c r="J335" s="60">
        <v>400</v>
      </c>
    </row>
    <row r="336" spans="1:10" ht="14.1" customHeight="1" x14ac:dyDescent="0.2">
      <c r="A336" s="59" t="s">
        <v>0</v>
      </c>
      <c r="B336" s="59" t="s">
        <v>1244</v>
      </c>
      <c r="C336" s="65" t="s">
        <v>658</v>
      </c>
      <c r="D336" s="66">
        <v>6</v>
      </c>
      <c r="E336" s="67" t="s">
        <v>655</v>
      </c>
      <c r="F336" s="59" t="s">
        <v>1245</v>
      </c>
      <c r="G336" s="60">
        <v>0</v>
      </c>
      <c r="H336" s="60">
        <v>8850</v>
      </c>
      <c r="I336" s="60">
        <v>0</v>
      </c>
      <c r="J336" s="60">
        <v>8850</v>
      </c>
    </row>
    <row r="337" spans="1:10" ht="14.1" customHeight="1" x14ac:dyDescent="0.2">
      <c r="A337" s="59" t="s">
        <v>0</v>
      </c>
      <c r="B337" s="59" t="s">
        <v>1246</v>
      </c>
      <c r="C337" s="65" t="s">
        <v>833</v>
      </c>
      <c r="D337" s="66">
        <v>6</v>
      </c>
      <c r="E337" s="67" t="s">
        <v>655</v>
      </c>
      <c r="F337" s="59" t="s">
        <v>1247</v>
      </c>
      <c r="G337" s="60">
        <v>0</v>
      </c>
      <c r="H337" s="60">
        <v>256</v>
      </c>
      <c r="I337" s="60">
        <v>0</v>
      </c>
      <c r="J337" s="60">
        <v>256</v>
      </c>
    </row>
    <row r="338" spans="1:10" ht="14.1" customHeight="1" x14ac:dyDescent="0.2">
      <c r="A338" s="59" t="s">
        <v>0</v>
      </c>
      <c r="B338" s="59" t="s">
        <v>1248</v>
      </c>
      <c r="C338" s="65" t="s">
        <v>751</v>
      </c>
      <c r="D338" s="66">
        <v>4</v>
      </c>
      <c r="E338" s="71" t="s">
        <v>642</v>
      </c>
      <c r="F338" s="72" t="s">
        <v>27</v>
      </c>
      <c r="G338" s="60">
        <v>0</v>
      </c>
      <c r="H338" s="60">
        <v>55159.91</v>
      </c>
      <c r="I338" s="60">
        <v>32</v>
      </c>
      <c r="J338" s="74">
        <v>55127.91</v>
      </c>
    </row>
    <row r="339" spans="1:10" ht="14.1" customHeight="1" x14ac:dyDescent="0.2">
      <c r="A339" s="59" t="s">
        <v>0</v>
      </c>
      <c r="B339" s="59" t="s">
        <v>1249</v>
      </c>
      <c r="C339" s="65" t="s">
        <v>652</v>
      </c>
      <c r="D339" s="66">
        <v>5</v>
      </c>
      <c r="E339" s="71" t="s">
        <v>642</v>
      </c>
      <c r="F339" s="72" t="s">
        <v>598</v>
      </c>
      <c r="G339" s="60">
        <v>0</v>
      </c>
      <c r="H339" s="60">
        <v>46229.79</v>
      </c>
      <c r="I339" s="60">
        <v>32</v>
      </c>
      <c r="J339" s="74">
        <v>46197.79</v>
      </c>
    </row>
    <row r="340" spans="1:10" ht="14.1" customHeight="1" x14ac:dyDescent="0.2">
      <c r="A340" s="59" t="s">
        <v>0</v>
      </c>
      <c r="B340" s="59" t="s">
        <v>1250</v>
      </c>
      <c r="C340" s="65" t="s">
        <v>652</v>
      </c>
      <c r="D340" s="66">
        <v>6</v>
      </c>
      <c r="E340" s="67" t="s">
        <v>655</v>
      </c>
      <c r="F340" s="59" t="s">
        <v>1251</v>
      </c>
      <c r="G340" s="60">
        <v>0</v>
      </c>
      <c r="H340" s="60">
        <v>39790.43</v>
      </c>
      <c r="I340" s="60">
        <v>0</v>
      </c>
      <c r="J340" s="60">
        <v>39790.43</v>
      </c>
    </row>
    <row r="341" spans="1:10" ht="14.1" customHeight="1" x14ac:dyDescent="0.2">
      <c r="A341" s="59" t="s">
        <v>0</v>
      </c>
      <c r="B341" s="59" t="s">
        <v>1252</v>
      </c>
      <c r="C341" s="65" t="s">
        <v>670</v>
      </c>
      <c r="D341" s="66">
        <v>6</v>
      </c>
      <c r="E341" s="67" t="s">
        <v>655</v>
      </c>
      <c r="F341" s="59" t="s">
        <v>1253</v>
      </c>
      <c r="G341" s="60">
        <v>0</v>
      </c>
      <c r="H341" s="60">
        <v>6439.36</v>
      </c>
      <c r="I341" s="60">
        <v>32</v>
      </c>
      <c r="J341" s="60">
        <v>6407.36</v>
      </c>
    </row>
    <row r="342" spans="1:10" ht="14.1" customHeight="1" x14ac:dyDescent="0.2">
      <c r="A342" s="59" t="s">
        <v>0</v>
      </c>
      <c r="B342" s="59" t="s">
        <v>1254</v>
      </c>
      <c r="C342" s="65" t="s">
        <v>670</v>
      </c>
      <c r="D342" s="66">
        <v>5</v>
      </c>
      <c r="E342" s="71" t="s">
        <v>642</v>
      </c>
      <c r="F342" s="72" t="s">
        <v>599</v>
      </c>
      <c r="G342" s="60">
        <v>0</v>
      </c>
      <c r="H342" s="60">
        <v>8930.1200000000008</v>
      </c>
      <c r="I342" s="60">
        <v>0</v>
      </c>
      <c r="J342" s="74">
        <v>8930.1200000000008</v>
      </c>
    </row>
    <row r="343" spans="1:10" ht="14.1" customHeight="1" x14ac:dyDescent="0.2">
      <c r="A343" s="59" t="s">
        <v>0</v>
      </c>
      <c r="B343" s="59" t="s">
        <v>1255</v>
      </c>
      <c r="C343" s="65" t="s">
        <v>652</v>
      </c>
      <c r="D343" s="66">
        <v>6</v>
      </c>
      <c r="E343" s="67" t="s">
        <v>655</v>
      </c>
      <c r="F343" s="59" t="s">
        <v>1256</v>
      </c>
      <c r="G343" s="60">
        <v>0</v>
      </c>
      <c r="H343" s="60">
        <v>8930.1200000000008</v>
      </c>
      <c r="I343" s="60">
        <v>0</v>
      </c>
      <c r="J343" s="60">
        <v>8930.1200000000008</v>
      </c>
    </row>
    <row r="344" spans="1:10" ht="14.1" customHeight="1" x14ac:dyDescent="0.2">
      <c r="A344" s="59" t="s">
        <v>0</v>
      </c>
      <c r="B344" s="59" t="s">
        <v>1257</v>
      </c>
      <c r="C344" s="65" t="s">
        <v>658</v>
      </c>
      <c r="D344" s="66">
        <v>4</v>
      </c>
      <c r="E344" s="71" t="s">
        <v>642</v>
      </c>
      <c r="F344" s="72" t="s">
        <v>29</v>
      </c>
      <c r="G344" s="60">
        <v>0</v>
      </c>
      <c r="H344" s="60">
        <v>73149.759999999995</v>
      </c>
      <c r="I344" s="60">
        <v>30.669999999999998</v>
      </c>
      <c r="J344" s="74">
        <v>73119.09</v>
      </c>
    </row>
    <row r="345" spans="1:10" ht="14.1" customHeight="1" x14ac:dyDescent="0.2">
      <c r="A345" s="59" t="s">
        <v>0</v>
      </c>
      <c r="B345" s="59" t="s">
        <v>1258</v>
      </c>
      <c r="C345" s="65" t="s">
        <v>652</v>
      </c>
      <c r="D345" s="66">
        <v>5</v>
      </c>
      <c r="E345" s="67" t="s">
        <v>655</v>
      </c>
      <c r="F345" s="59" t="s">
        <v>600</v>
      </c>
      <c r="G345" s="60">
        <v>0</v>
      </c>
      <c r="H345" s="60">
        <v>42234.59</v>
      </c>
      <c r="I345" s="60">
        <v>6.96</v>
      </c>
      <c r="J345" s="60">
        <v>42227.63</v>
      </c>
    </row>
    <row r="346" spans="1:10" ht="14.1" customHeight="1" x14ac:dyDescent="0.2">
      <c r="A346" s="59" t="s">
        <v>0</v>
      </c>
      <c r="B346" s="59" t="s">
        <v>1259</v>
      </c>
      <c r="C346" s="65" t="s">
        <v>649</v>
      </c>
      <c r="D346" s="66">
        <v>5</v>
      </c>
      <c r="E346" s="67" t="s">
        <v>655</v>
      </c>
      <c r="F346" s="59" t="s">
        <v>601</v>
      </c>
      <c r="G346" s="60">
        <v>0</v>
      </c>
      <c r="H346" s="60">
        <v>16961.3</v>
      </c>
      <c r="I346" s="60">
        <v>19.399999999999999</v>
      </c>
      <c r="J346" s="60">
        <v>16941.900000000001</v>
      </c>
    </row>
    <row r="347" spans="1:10" ht="14.1" customHeight="1" x14ac:dyDescent="0.2">
      <c r="A347" s="59" t="s">
        <v>0</v>
      </c>
      <c r="B347" s="59" t="s">
        <v>1260</v>
      </c>
      <c r="C347" s="65" t="s">
        <v>751</v>
      </c>
      <c r="D347" s="66">
        <v>5</v>
      </c>
      <c r="E347" s="67" t="s">
        <v>655</v>
      </c>
      <c r="F347" s="59" t="s">
        <v>602</v>
      </c>
      <c r="G347" s="60">
        <v>0</v>
      </c>
      <c r="H347" s="60">
        <v>44.7</v>
      </c>
      <c r="I347" s="60">
        <v>0</v>
      </c>
      <c r="J347" s="60">
        <v>44.7</v>
      </c>
    </row>
    <row r="348" spans="1:10" ht="14.1" customHeight="1" x14ac:dyDescent="0.2">
      <c r="A348" s="59" t="s">
        <v>0</v>
      </c>
      <c r="B348" s="59" t="s">
        <v>1261</v>
      </c>
      <c r="C348" s="65" t="s">
        <v>658</v>
      </c>
      <c r="D348" s="66">
        <v>5</v>
      </c>
      <c r="E348" s="67" t="s">
        <v>655</v>
      </c>
      <c r="F348" s="59" t="s">
        <v>603</v>
      </c>
      <c r="G348" s="60">
        <v>0</v>
      </c>
      <c r="H348" s="60">
        <v>2805.93</v>
      </c>
      <c r="I348" s="60">
        <v>4.3099999999999996</v>
      </c>
      <c r="J348" s="60">
        <v>2801.62</v>
      </c>
    </row>
    <row r="349" spans="1:10" ht="14.1" customHeight="1" x14ac:dyDescent="0.2">
      <c r="A349" s="59" t="s">
        <v>0</v>
      </c>
      <c r="B349" s="59" t="s">
        <v>1262</v>
      </c>
      <c r="C349" s="65" t="s">
        <v>825</v>
      </c>
      <c r="D349" s="66">
        <v>5</v>
      </c>
      <c r="E349" s="67" t="s">
        <v>655</v>
      </c>
      <c r="F349" s="59" t="s">
        <v>604</v>
      </c>
      <c r="G349" s="60">
        <v>0</v>
      </c>
      <c r="H349" s="60">
        <v>11103.24</v>
      </c>
      <c r="I349" s="60">
        <v>0</v>
      </c>
      <c r="J349" s="60">
        <v>11103.24</v>
      </c>
    </row>
    <row r="350" spans="1:10" ht="14.1" customHeight="1" x14ac:dyDescent="0.2">
      <c r="A350" s="59" t="s">
        <v>0</v>
      </c>
      <c r="B350" s="59" t="s">
        <v>1263</v>
      </c>
      <c r="C350" s="65" t="s">
        <v>756</v>
      </c>
      <c r="D350" s="66">
        <v>3</v>
      </c>
      <c r="E350" s="71" t="s">
        <v>642</v>
      </c>
      <c r="F350" s="72" t="s">
        <v>30</v>
      </c>
      <c r="G350" s="60">
        <v>0</v>
      </c>
      <c r="H350" s="60">
        <v>2506.67</v>
      </c>
      <c r="I350" s="60">
        <v>264.32</v>
      </c>
      <c r="J350" s="74">
        <v>2242.3500000000004</v>
      </c>
    </row>
    <row r="351" spans="1:10" ht="14.1" customHeight="1" x14ac:dyDescent="0.2">
      <c r="A351" s="59" t="s">
        <v>0</v>
      </c>
      <c r="B351" s="59" t="s">
        <v>1264</v>
      </c>
      <c r="C351" s="65" t="s">
        <v>652</v>
      </c>
      <c r="D351" s="66">
        <v>4</v>
      </c>
      <c r="E351" s="71" t="s">
        <v>642</v>
      </c>
      <c r="F351" s="72" t="s">
        <v>30</v>
      </c>
      <c r="G351" s="60">
        <v>0</v>
      </c>
      <c r="H351" s="60">
        <v>2506.67</v>
      </c>
      <c r="I351" s="60">
        <v>264.32</v>
      </c>
      <c r="J351" s="74">
        <v>2242.3500000000004</v>
      </c>
    </row>
    <row r="352" spans="1:10" ht="14.1" customHeight="1" x14ac:dyDescent="0.2">
      <c r="A352" s="59" t="s">
        <v>0</v>
      </c>
      <c r="B352" s="59" t="s">
        <v>1265</v>
      </c>
      <c r="C352" s="65" t="s">
        <v>652</v>
      </c>
      <c r="D352" s="66">
        <v>5</v>
      </c>
      <c r="E352" s="71" t="s">
        <v>642</v>
      </c>
      <c r="F352" s="72" t="s">
        <v>605</v>
      </c>
      <c r="G352" s="60">
        <v>0</v>
      </c>
      <c r="H352" s="60">
        <v>1417.92</v>
      </c>
      <c r="I352" s="60">
        <v>0</v>
      </c>
      <c r="J352" s="74">
        <v>1417.92</v>
      </c>
    </row>
    <row r="353" spans="1:10" ht="14.1" customHeight="1" x14ac:dyDescent="0.2">
      <c r="A353" s="59" t="s">
        <v>0</v>
      </c>
      <c r="B353" s="59" t="s">
        <v>1266</v>
      </c>
      <c r="C353" s="65" t="s">
        <v>641</v>
      </c>
      <c r="D353" s="66">
        <v>6</v>
      </c>
      <c r="E353" s="67" t="s">
        <v>655</v>
      </c>
      <c r="F353" s="59" t="s">
        <v>1267</v>
      </c>
      <c r="G353" s="60">
        <v>0</v>
      </c>
      <c r="H353" s="60">
        <v>1417.92</v>
      </c>
      <c r="I353" s="60">
        <v>0</v>
      </c>
      <c r="J353" s="60">
        <v>1417.92</v>
      </c>
    </row>
    <row r="354" spans="1:10" ht="14.1" customHeight="1" x14ac:dyDescent="0.2">
      <c r="A354" s="59" t="s">
        <v>0</v>
      </c>
      <c r="B354" s="59" t="s">
        <v>1268</v>
      </c>
      <c r="C354" s="65" t="s">
        <v>670</v>
      </c>
      <c r="D354" s="66">
        <v>5</v>
      </c>
      <c r="E354" s="71" t="s">
        <v>642</v>
      </c>
      <c r="F354" s="72" t="s">
        <v>606</v>
      </c>
      <c r="G354" s="60">
        <v>0</v>
      </c>
      <c r="H354" s="60">
        <v>1088.75</v>
      </c>
      <c r="I354" s="60">
        <v>264.32</v>
      </c>
      <c r="J354" s="74">
        <v>824.43000000000006</v>
      </c>
    </row>
    <row r="355" spans="1:10" ht="14.1" customHeight="1" x14ac:dyDescent="0.2">
      <c r="A355" s="59" t="s">
        <v>0</v>
      </c>
      <c r="B355" s="59" t="s">
        <v>1269</v>
      </c>
      <c r="C355" s="65" t="s">
        <v>652</v>
      </c>
      <c r="D355" s="66">
        <v>6</v>
      </c>
      <c r="E355" s="67" t="s">
        <v>655</v>
      </c>
      <c r="F355" s="59" t="s">
        <v>1270</v>
      </c>
      <c r="G355" s="60">
        <v>0</v>
      </c>
      <c r="H355" s="60">
        <v>110.73</v>
      </c>
      <c r="I355" s="60">
        <v>0</v>
      </c>
      <c r="J355" s="60">
        <v>110.73</v>
      </c>
    </row>
    <row r="356" spans="1:10" ht="14.1" customHeight="1" x14ac:dyDescent="0.2">
      <c r="A356" s="59" t="s">
        <v>0</v>
      </c>
      <c r="B356" s="59" t="s">
        <v>1271</v>
      </c>
      <c r="C356" s="65" t="s">
        <v>691</v>
      </c>
      <c r="D356" s="66">
        <v>6</v>
      </c>
      <c r="E356" s="67" t="s">
        <v>655</v>
      </c>
      <c r="F356" s="59" t="s">
        <v>1272</v>
      </c>
      <c r="G356" s="60">
        <v>0</v>
      </c>
      <c r="H356" s="60">
        <v>978.02</v>
      </c>
      <c r="I356" s="60">
        <v>264.32</v>
      </c>
      <c r="J356" s="60">
        <v>713.7</v>
      </c>
    </row>
    <row r="357" spans="1:10" ht="14.1" customHeight="1" x14ac:dyDescent="0.2">
      <c r="A357" s="59" t="s">
        <v>0</v>
      </c>
      <c r="B357" s="59" t="s">
        <v>1273</v>
      </c>
      <c r="C357" s="65" t="s">
        <v>847</v>
      </c>
      <c r="D357" s="66">
        <v>3</v>
      </c>
      <c r="E357" s="71" t="s">
        <v>642</v>
      </c>
      <c r="F357" s="72" t="s">
        <v>607</v>
      </c>
      <c r="G357" s="60">
        <v>0</v>
      </c>
      <c r="H357" s="60">
        <v>7943232.790000001</v>
      </c>
      <c r="I357" s="60">
        <v>765803.4500000003</v>
      </c>
      <c r="J357" s="74">
        <v>7177429.3400000008</v>
      </c>
    </row>
    <row r="358" spans="1:10" ht="14.1" customHeight="1" x14ac:dyDescent="0.2">
      <c r="A358" s="59" t="s">
        <v>0</v>
      </c>
      <c r="B358" s="59" t="s">
        <v>1274</v>
      </c>
      <c r="C358" s="65" t="s">
        <v>652</v>
      </c>
      <c r="D358" s="66">
        <v>4</v>
      </c>
      <c r="E358" s="71" t="s">
        <v>642</v>
      </c>
      <c r="F358" s="72" t="s">
        <v>32</v>
      </c>
      <c r="G358" s="60">
        <v>0</v>
      </c>
      <c r="H358" s="60">
        <v>5897660.6400000006</v>
      </c>
      <c r="I358" s="60">
        <v>557620.58000000007</v>
      </c>
      <c r="J358" s="74">
        <v>5340040.0600000005</v>
      </c>
    </row>
    <row r="359" spans="1:10" ht="14.1" customHeight="1" x14ac:dyDescent="0.2">
      <c r="A359" s="59" t="s">
        <v>0</v>
      </c>
      <c r="B359" s="59" t="s">
        <v>1275</v>
      </c>
      <c r="C359" s="65" t="s">
        <v>652</v>
      </c>
      <c r="D359" s="66">
        <v>5</v>
      </c>
      <c r="E359" s="71" t="s">
        <v>642</v>
      </c>
      <c r="F359" s="72" t="s">
        <v>608</v>
      </c>
      <c r="G359" s="60">
        <v>0</v>
      </c>
      <c r="H359" s="60">
        <v>5897660.6400000006</v>
      </c>
      <c r="I359" s="60">
        <v>557620.58000000007</v>
      </c>
      <c r="J359" s="74">
        <v>5340040.0600000005</v>
      </c>
    </row>
    <row r="360" spans="1:10" ht="14.1" customHeight="1" x14ac:dyDescent="0.2">
      <c r="A360" s="59" t="s">
        <v>0</v>
      </c>
      <c r="B360" s="59" t="s">
        <v>1276</v>
      </c>
      <c r="C360" s="65" t="s">
        <v>652</v>
      </c>
      <c r="D360" s="66">
        <v>6</v>
      </c>
      <c r="E360" s="67" t="s">
        <v>655</v>
      </c>
      <c r="F360" s="59" t="s">
        <v>1277</v>
      </c>
      <c r="G360" s="60">
        <v>0</v>
      </c>
      <c r="H360" s="60">
        <v>5879704.3200000003</v>
      </c>
      <c r="I360" s="60">
        <v>557592.54</v>
      </c>
      <c r="J360" s="60">
        <v>5322111.78</v>
      </c>
    </row>
    <row r="361" spans="1:10" ht="14.1" customHeight="1" x14ac:dyDescent="0.2">
      <c r="A361" s="59" t="s">
        <v>0</v>
      </c>
      <c r="B361" s="59" t="s">
        <v>1278</v>
      </c>
      <c r="C361" s="65" t="s">
        <v>796</v>
      </c>
      <c r="D361" s="66">
        <v>6</v>
      </c>
      <c r="E361" s="67" t="s">
        <v>655</v>
      </c>
      <c r="F361" s="59" t="s">
        <v>1279</v>
      </c>
      <c r="G361" s="60">
        <v>0</v>
      </c>
      <c r="H361" s="60">
        <v>1759.19</v>
      </c>
      <c r="I361" s="60">
        <v>0</v>
      </c>
      <c r="J361" s="60">
        <v>1759.19</v>
      </c>
    </row>
    <row r="362" spans="1:10" ht="14.1" customHeight="1" x14ac:dyDescent="0.2">
      <c r="A362" s="59" t="s">
        <v>0</v>
      </c>
      <c r="B362" s="59" t="s">
        <v>1280</v>
      </c>
      <c r="C362" s="65" t="s">
        <v>670</v>
      </c>
      <c r="D362" s="66">
        <v>6</v>
      </c>
      <c r="E362" s="67" t="s">
        <v>655</v>
      </c>
      <c r="F362" s="59" t="s">
        <v>1281</v>
      </c>
      <c r="G362" s="60">
        <v>0</v>
      </c>
      <c r="H362" s="60">
        <v>16197.13</v>
      </c>
      <c r="I362" s="60">
        <v>28.04</v>
      </c>
      <c r="J362" s="60">
        <v>16169.09</v>
      </c>
    </row>
    <row r="363" spans="1:10" ht="14.1" customHeight="1" x14ac:dyDescent="0.2">
      <c r="A363" s="59" t="s">
        <v>0</v>
      </c>
      <c r="B363" s="59" t="s">
        <v>1282</v>
      </c>
      <c r="C363" s="65" t="s">
        <v>670</v>
      </c>
      <c r="D363" s="66">
        <v>4</v>
      </c>
      <c r="E363" s="71" t="s">
        <v>642</v>
      </c>
      <c r="F363" s="72" t="s">
        <v>33</v>
      </c>
      <c r="G363" s="60">
        <v>0</v>
      </c>
      <c r="H363" s="60">
        <v>1679138.8399999999</v>
      </c>
      <c r="I363" s="60">
        <v>176278.35</v>
      </c>
      <c r="J363" s="74">
        <v>1502860.49</v>
      </c>
    </row>
    <row r="364" spans="1:10" ht="14.1" customHeight="1" x14ac:dyDescent="0.2">
      <c r="A364" s="59" t="s">
        <v>0</v>
      </c>
      <c r="B364" s="59" t="s">
        <v>1283</v>
      </c>
      <c r="C364" s="65" t="s">
        <v>652</v>
      </c>
      <c r="D364" s="66">
        <v>5</v>
      </c>
      <c r="E364" s="71" t="s">
        <v>642</v>
      </c>
      <c r="F364" s="72" t="s">
        <v>609</v>
      </c>
      <c r="G364" s="60">
        <v>0</v>
      </c>
      <c r="H364" s="60">
        <v>1679138.8399999999</v>
      </c>
      <c r="I364" s="60">
        <v>176278.35</v>
      </c>
      <c r="J364" s="74">
        <v>1502860.49</v>
      </c>
    </row>
    <row r="365" spans="1:10" ht="14.1" customHeight="1" x14ac:dyDescent="0.2">
      <c r="A365" s="59" t="s">
        <v>0</v>
      </c>
      <c r="B365" s="59" t="s">
        <v>1284</v>
      </c>
      <c r="C365" s="65" t="s">
        <v>652</v>
      </c>
      <c r="D365" s="66">
        <v>6</v>
      </c>
      <c r="E365" s="67" t="s">
        <v>655</v>
      </c>
      <c r="F365" s="59" t="s">
        <v>1285</v>
      </c>
      <c r="G365" s="60">
        <v>0</v>
      </c>
      <c r="H365" s="60">
        <v>1438555.78</v>
      </c>
      <c r="I365" s="60">
        <v>168091.81</v>
      </c>
      <c r="J365" s="60">
        <v>1270463.97</v>
      </c>
    </row>
    <row r="366" spans="1:10" ht="14.1" customHeight="1" x14ac:dyDescent="0.2">
      <c r="A366" s="59" t="s">
        <v>0</v>
      </c>
      <c r="B366" s="59" t="s">
        <v>1286</v>
      </c>
      <c r="C366" s="65" t="s">
        <v>670</v>
      </c>
      <c r="D366" s="66">
        <v>6</v>
      </c>
      <c r="E366" s="67" t="s">
        <v>655</v>
      </c>
      <c r="F366" s="59" t="s">
        <v>1287</v>
      </c>
      <c r="G366" s="60">
        <v>0</v>
      </c>
      <c r="H366" s="60">
        <v>259.49</v>
      </c>
      <c r="I366" s="60">
        <v>0</v>
      </c>
      <c r="J366" s="60">
        <v>259.49</v>
      </c>
    </row>
    <row r="367" spans="1:10" ht="14.1" customHeight="1" x14ac:dyDescent="0.2">
      <c r="A367" s="59" t="s">
        <v>0</v>
      </c>
      <c r="B367" s="59" t="s">
        <v>1288</v>
      </c>
      <c r="C367" s="65" t="s">
        <v>691</v>
      </c>
      <c r="D367" s="66">
        <v>6</v>
      </c>
      <c r="E367" s="67" t="s">
        <v>655</v>
      </c>
      <c r="F367" s="59" t="s">
        <v>1289</v>
      </c>
      <c r="G367" s="60">
        <v>0</v>
      </c>
      <c r="H367" s="60">
        <v>122978.88</v>
      </c>
      <c r="I367" s="60">
        <v>32.4</v>
      </c>
      <c r="J367" s="60">
        <v>122946.48</v>
      </c>
    </row>
    <row r="368" spans="1:10" ht="14.1" customHeight="1" x14ac:dyDescent="0.2">
      <c r="A368" s="59" t="s">
        <v>0</v>
      </c>
      <c r="B368" s="59" t="s">
        <v>1290</v>
      </c>
      <c r="C368" s="65" t="s">
        <v>649</v>
      </c>
      <c r="D368" s="66">
        <v>6</v>
      </c>
      <c r="E368" s="67" t="s">
        <v>655</v>
      </c>
      <c r="F368" s="59" t="s">
        <v>1291</v>
      </c>
      <c r="G368" s="60">
        <v>0</v>
      </c>
      <c r="H368" s="60">
        <v>34251.07</v>
      </c>
      <c r="I368" s="60">
        <v>3438.39</v>
      </c>
      <c r="J368" s="60">
        <v>30812.68</v>
      </c>
    </row>
    <row r="369" spans="1:10" ht="14.1" customHeight="1" x14ac:dyDescent="0.2">
      <c r="A369" s="59" t="s">
        <v>0</v>
      </c>
      <c r="B369" s="59" t="s">
        <v>1292</v>
      </c>
      <c r="C369" s="65" t="s">
        <v>736</v>
      </c>
      <c r="D369" s="66">
        <v>6</v>
      </c>
      <c r="E369" s="67" t="s">
        <v>655</v>
      </c>
      <c r="F369" s="59" t="s">
        <v>1293</v>
      </c>
      <c r="G369" s="60">
        <v>0</v>
      </c>
      <c r="H369" s="60">
        <v>47568.99</v>
      </c>
      <c r="I369" s="60">
        <v>4538.2299999999996</v>
      </c>
      <c r="J369" s="60">
        <v>43030.76</v>
      </c>
    </row>
    <row r="370" spans="1:10" ht="14.1" customHeight="1" x14ac:dyDescent="0.2">
      <c r="A370" s="59" t="s">
        <v>0</v>
      </c>
      <c r="B370" s="59" t="s">
        <v>1294</v>
      </c>
      <c r="C370" s="65" t="s">
        <v>751</v>
      </c>
      <c r="D370" s="66">
        <v>6</v>
      </c>
      <c r="E370" s="67" t="s">
        <v>655</v>
      </c>
      <c r="F370" s="59" t="s">
        <v>1295</v>
      </c>
      <c r="G370" s="60">
        <v>0</v>
      </c>
      <c r="H370" s="60">
        <v>7748.63</v>
      </c>
      <c r="I370" s="60">
        <v>177.52</v>
      </c>
      <c r="J370" s="60">
        <v>7571.11</v>
      </c>
    </row>
    <row r="371" spans="1:10" ht="14.1" customHeight="1" x14ac:dyDescent="0.2">
      <c r="A371" s="59" t="s">
        <v>0</v>
      </c>
      <c r="B371" s="59" t="s">
        <v>1296</v>
      </c>
      <c r="C371" s="65" t="s">
        <v>1195</v>
      </c>
      <c r="D371" s="66">
        <v>6</v>
      </c>
      <c r="E371" s="67" t="s">
        <v>655</v>
      </c>
      <c r="F371" s="59" t="s">
        <v>1297</v>
      </c>
      <c r="G371" s="60">
        <v>0</v>
      </c>
      <c r="H371" s="60">
        <v>27776</v>
      </c>
      <c r="I371" s="60">
        <v>0</v>
      </c>
      <c r="J371" s="60">
        <v>27776</v>
      </c>
    </row>
    <row r="372" spans="1:10" ht="14.1" customHeight="1" x14ac:dyDescent="0.2">
      <c r="A372" s="59" t="s">
        <v>0</v>
      </c>
      <c r="B372" s="59" t="s">
        <v>1298</v>
      </c>
      <c r="C372" s="65" t="s">
        <v>691</v>
      </c>
      <c r="D372" s="66">
        <v>4</v>
      </c>
      <c r="E372" s="71" t="s">
        <v>642</v>
      </c>
      <c r="F372" s="72" t="s">
        <v>610</v>
      </c>
      <c r="G372" s="60">
        <v>0</v>
      </c>
      <c r="H372" s="60">
        <v>319903.61</v>
      </c>
      <c r="I372" s="60">
        <v>30126.04</v>
      </c>
      <c r="J372" s="74">
        <v>289777.57</v>
      </c>
    </row>
    <row r="373" spans="1:10" ht="14.1" customHeight="1" x14ac:dyDescent="0.2">
      <c r="A373" s="59" t="s">
        <v>0</v>
      </c>
      <c r="B373" s="59" t="s">
        <v>1299</v>
      </c>
      <c r="C373" s="65" t="s">
        <v>652</v>
      </c>
      <c r="D373" s="66">
        <v>5</v>
      </c>
      <c r="E373" s="71" t="s">
        <v>642</v>
      </c>
      <c r="F373" s="72" t="s">
        <v>611</v>
      </c>
      <c r="G373" s="60">
        <v>0</v>
      </c>
      <c r="H373" s="60">
        <v>319903.61</v>
      </c>
      <c r="I373" s="60">
        <v>30126.04</v>
      </c>
      <c r="J373" s="74">
        <v>289777.57</v>
      </c>
    </row>
    <row r="374" spans="1:10" ht="14.1" customHeight="1" x14ac:dyDescent="0.2">
      <c r="A374" s="59" t="s">
        <v>0</v>
      </c>
      <c r="B374" s="59" t="s">
        <v>1300</v>
      </c>
      <c r="C374" s="65" t="s">
        <v>652</v>
      </c>
      <c r="D374" s="66">
        <v>6</v>
      </c>
      <c r="E374" s="67" t="s">
        <v>655</v>
      </c>
      <c r="F374" s="59" t="s">
        <v>1301</v>
      </c>
      <c r="G374" s="60">
        <v>0</v>
      </c>
      <c r="H374" s="60">
        <v>319903.61</v>
      </c>
      <c r="I374" s="60">
        <v>30126.04</v>
      </c>
      <c r="J374" s="60">
        <v>289777.57</v>
      </c>
    </row>
    <row r="375" spans="1:10" ht="14.1" customHeight="1" x14ac:dyDescent="0.2">
      <c r="A375" s="59" t="s">
        <v>0</v>
      </c>
      <c r="B375" s="59" t="s">
        <v>1302</v>
      </c>
      <c r="C375" s="65" t="s">
        <v>649</v>
      </c>
      <c r="D375" s="66">
        <v>4</v>
      </c>
      <c r="E375" s="71" t="s">
        <v>642</v>
      </c>
      <c r="F375" s="72" t="s">
        <v>67</v>
      </c>
      <c r="G375" s="60">
        <v>0</v>
      </c>
      <c r="H375" s="60">
        <v>43564.52</v>
      </c>
      <c r="I375" s="60">
        <v>1775.18</v>
      </c>
      <c r="J375" s="74">
        <v>41789.339999999997</v>
      </c>
    </row>
    <row r="376" spans="1:10" ht="14.1" customHeight="1" x14ac:dyDescent="0.2">
      <c r="A376" s="59" t="s">
        <v>0</v>
      </c>
      <c r="B376" s="59" t="s">
        <v>1303</v>
      </c>
      <c r="C376" s="65" t="s">
        <v>652</v>
      </c>
      <c r="D376" s="66">
        <v>5</v>
      </c>
      <c r="E376" s="71" t="s">
        <v>642</v>
      </c>
      <c r="F376" s="72" t="s">
        <v>612</v>
      </c>
      <c r="G376" s="60">
        <v>0</v>
      </c>
      <c r="H376" s="60">
        <v>43564.52</v>
      </c>
      <c r="I376" s="60">
        <v>1775.18</v>
      </c>
      <c r="J376" s="74">
        <v>41789.339999999997</v>
      </c>
    </row>
    <row r="377" spans="1:10" ht="14.1" customHeight="1" x14ac:dyDescent="0.2">
      <c r="A377" s="59" t="s">
        <v>0</v>
      </c>
      <c r="B377" s="59" t="s">
        <v>1304</v>
      </c>
      <c r="C377" s="65" t="s">
        <v>652</v>
      </c>
      <c r="D377" s="66">
        <v>6</v>
      </c>
      <c r="E377" s="67" t="s">
        <v>655</v>
      </c>
      <c r="F377" s="59" t="s">
        <v>1305</v>
      </c>
      <c r="G377" s="60">
        <v>0</v>
      </c>
      <c r="H377" s="60">
        <v>43564.52</v>
      </c>
      <c r="I377" s="60">
        <v>1775.18</v>
      </c>
      <c r="J377" s="60">
        <v>41789.339999999997</v>
      </c>
    </row>
    <row r="378" spans="1:10" ht="14.1" customHeight="1" x14ac:dyDescent="0.2">
      <c r="A378" s="59" t="s">
        <v>0</v>
      </c>
      <c r="B378" s="59" t="s">
        <v>1306</v>
      </c>
      <c r="C378" s="65" t="s">
        <v>736</v>
      </c>
      <c r="D378" s="66">
        <v>4</v>
      </c>
      <c r="E378" s="71" t="s">
        <v>642</v>
      </c>
      <c r="F378" s="72" t="s">
        <v>613</v>
      </c>
      <c r="G378" s="60">
        <v>0</v>
      </c>
      <c r="H378" s="60">
        <v>2965.18</v>
      </c>
      <c r="I378" s="60">
        <v>3.3</v>
      </c>
      <c r="J378" s="74">
        <v>2961.88</v>
      </c>
    </row>
    <row r="379" spans="1:10" ht="14.1" customHeight="1" x14ac:dyDescent="0.2">
      <c r="A379" s="59" t="s">
        <v>0</v>
      </c>
      <c r="B379" s="59" t="s">
        <v>1307</v>
      </c>
      <c r="C379" s="65" t="s">
        <v>1063</v>
      </c>
      <c r="D379" s="66">
        <v>5</v>
      </c>
      <c r="E379" s="67" t="s">
        <v>655</v>
      </c>
      <c r="F379" s="59" t="s">
        <v>614</v>
      </c>
      <c r="G379" s="60">
        <v>0</v>
      </c>
      <c r="H379" s="60">
        <v>420</v>
      </c>
      <c r="I379" s="60">
        <v>0</v>
      </c>
      <c r="J379" s="60">
        <v>420</v>
      </c>
    </row>
    <row r="380" spans="1:10" ht="14.1" customHeight="1" x14ac:dyDescent="0.2">
      <c r="A380" s="59" t="s">
        <v>0</v>
      </c>
      <c r="B380" s="59" t="s">
        <v>1308</v>
      </c>
      <c r="C380" s="65" t="s">
        <v>652</v>
      </c>
      <c r="D380" s="66">
        <v>5</v>
      </c>
      <c r="E380" s="67" t="s">
        <v>655</v>
      </c>
      <c r="F380" s="59" t="s">
        <v>616</v>
      </c>
      <c r="G380" s="60">
        <v>0</v>
      </c>
      <c r="H380" s="60">
        <v>2545.1799999999998</v>
      </c>
      <c r="I380" s="60">
        <v>3.3</v>
      </c>
      <c r="J380" s="60">
        <v>2541.88</v>
      </c>
    </row>
    <row r="381" spans="1:10" ht="14.1" customHeight="1" x14ac:dyDescent="0.2">
      <c r="A381" s="59" t="s">
        <v>0</v>
      </c>
      <c r="B381" s="59" t="s">
        <v>1309</v>
      </c>
      <c r="C381" s="65" t="s">
        <v>1063</v>
      </c>
      <c r="D381" s="66">
        <v>3</v>
      </c>
      <c r="E381" s="71" t="s">
        <v>642</v>
      </c>
      <c r="F381" s="72" t="s">
        <v>36</v>
      </c>
      <c r="G381" s="60">
        <v>0</v>
      </c>
      <c r="H381" s="60">
        <v>110795.93</v>
      </c>
      <c r="I381" s="60">
        <v>0</v>
      </c>
      <c r="J381" s="74">
        <v>110795.93</v>
      </c>
    </row>
    <row r="382" spans="1:10" ht="14.1" customHeight="1" x14ac:dyDescent="0.2">
      <c r="A382" s="59" t="s">
        <v>0</v>
      </c>
      <c r="B382" s="59" t="s">
        <v>1310</v>
      </c>
      <c r="C382" s="65" t="s">
        <v>652</v>
      </c>
      <c r="D382" s="66">
        <v>4</v>
      </c>
      <c r="E382" s="71" t="s">
        <v>642</v>
      </c>
      <c r="F382" s="72" t="s">
        <v>36</v>
      </c>
      <c r="G382" s="60">
        <v>0</v>
      </c>
      <c r="H382" s="60">
        <v>110795.93</v>
      </c>
      <c r="I382" s="60">
        <v>0</v>
      </c>
      <c r="J382" s="74">
        <v>110795.93</v>
      </c>
    </row>
    <row r="383" spans="1:10" ht="14.1" customHeight="1" x14ac:dyDescent="0.2">
      <c r="A383" s="59" t="s">
        <v>0</v>
      </c>
      <c r="B383" s="59" t="s">
        <v>1311</v>
      </c>
      <c r="C383" s="65" t="s">
        <v>652</v>
      </c>
      <c r="D383" s="66">
        <v>5</v>
      </c>
      <c r="E383" s="71" t="s">
        <v>642</v>
      </c>
      <c r="F383" s="72" t="s">
        <v>617</v>
      </c>
      <c r="G383" s="60">
        <v>0</v>
      </c>
      <c r="H383" s="60">
        <v>28394.01</v>
      </c>
      <c r="I383" s="60">
        <v>0</v>
      </c>
      <c r="J383" s="74">
        <v>28394.01</v>
      </c>
    </row>
    <row r="384" spans="1:10" ht="14.1" customHeight="1" x14ac:dyDescent="0.2">
      <c r="A384" s="59" t="s">
        <v>0</v>
      </c>
      <c r="B384" s="59" t="s">
        <v>1312</v>
      </c>
      <c r="C384" s="65" t="s">
        <v>691</v>
      </c>
      <c r="D384" s="66">
        <v>6</v>
      </c>
      <c r="E384" s="67" t="s">
        <v>655</v>
      </c>
      <c r="F384" s="59" t="s">
        <v>1313</v>
      </c>
      <c r="G384" s="60">
        <v>0</v>
      </c>
      <c r="H384" s="60">
        <v>11528.05</v>
      </c>
      <c r="I384" s="60">
        <v>0</v>
      </c>
      <c r="J384" s="60">
        <v>11528.05</v>
      </c>
    </row>
    <row r="385" spans="1:10" ht="14.1" customHeight="1" x14ac:dyDescent="0.2">
      <c r="A385" s="59" t="s">
        <v>0</v>
      </c>
      <c r="B385" s="59" t="s">
        <v>1314</v>
      </c>
      <c r="C385" s="65" t="s">
        <v>736</v>
      </c>
      <c r="D385" s="66">
        <v>6</v>
      </c>
      <c r="E385" s="67" t="s">
        <v>655</v>
      </c>
      <c r="F385" s="59" t="s">
        <v>1315</v>
      </c>
      <c r="G385" s="60">
        <v>0</v>
      </c>
      <c r="H385" s="60">
        <v>16865.96</v>
      </c>
      <c r="I385" s="60">
        <v>0</v>
      </c>
      <c r="J385" s="60">
        <v>16865.96</v>
      </c>
    </row>
    <row r="386" spans="1:10" ht="14.1" customHeight="1" x14ac:dyDescent="0.2">
      <c r="A386" s="59" t="s">
        <v>0</v>
      </c>
      <c r="B386" s="59" t="s">
        <v>1316</v>
      </c>
      <c r="C386" s="65" t="s">
        <v>670</v>
      </c>
      <c r="D386" s="66">
        <v>5</v>
      </c>
      <c r="E386" s="71" t="s">
        <v>642</v>
      </c>
      <c r="F386" s="72" t="s">
        <v>618</v>
      </c>
      <c r="G386" s="60">
        <v>0</v>
      </c>
      <c r="H386" s="60">
        <v>82401.920000000013</v>
      </c>
      <c r="I386" s="60">
        <v>0</v>
      </c>
      <c r="J386" s="74">
        <v>82401.920000000013</v>
      </c>
    </row>
    <row r="387" spans="1:10" ht="14.1" customHeight="1" x14ac:dyDescent="0.2">
      <c r="A387" s="59" t="s">
        <v>0</v>
      </c>
      <c r="B387" s="59" t="s">
        <v>1317</v>
      </c>
      <c r="C387" s="65" t="s">
        <v>652</v>
      </c>
      <c r="D387" s="66">
        <v>6</v>
      </c>
      <c r="E387" s="67" t="s">
        <v>655</v>
      </c>
      <c r="F387" s="59" t="s">
        <v>1318</v>
      </c>
      <c r="G387" s="60">
        <v>0</v>
      </c>
      <c r="H387" s="60">
        <v>2308.0700000000002</v>
      </c>
      <c r="I387" s="60">
        <v>0</v>
      </c>
      <c r="J387" s="60">
        <v>2308.0700000000002</v>
      </c>
    </row>
    <row r="388" spans="1:10" ht="14.1" customHeight="1" x14ac:dyDescent="0.2">
      <c r="A388" s="59" t="s">
        <v>0</v>
      </c>
      <c r="B388" s="59" t="s">
        <v>1319</v>
      </c>
      <c r="C388" s="65" t="s">
        <v>670</v>
      </c>
      <c r="D388" s="66">
        <v>6</v>
      </c>
      <c r="E388" s="67" t="s">
        <v>655</v>
      </c>
      <c r="F388" s="59" t="s">
        <v>1320</v>
      </c>
      <c r="G388" s="60">
        <v>0</v>
      </c>
      <c r="H388" s="60">
        <v>16140.57</v>
      </c>
      <c r="I388" s="60">
        <v>0</v>
      </c>
      <c r="J388" s="60">
        <v>16140.57</v>
      </c>
    </row>
    <row r="389" spans="1:10" ht="14.1" customHeight="1" x14ac:dyDescent="0.2">
      <c r="A389" s="59" t="s">
        <v>0</v>
      </c>
      <c r="B389" s="59" t="s">
        <v>1321</v>
      </c>
      <c r="C389" s="65" t="s">
        <v>691</v>
      </c>
      <c r="D389" s="66">
        <v>6</v>
      </c>
      <c r="E389" s="67" t="s">
        <v>655</v>
      </c>
      <c r="F389" s="59" t="s">
        <v>1322</v>
      </c>
      <c r="G389" s="60">
        <v>0</v>
      </c>
      <c r="H389" s="60">
        <v>117.65</v>
      </c>
      <c r="I389" s="60">
        <v>0</v>
      </c>
      <c r="J389" s="60">
        <v>117.65</v>
      </c>
    </row>
    <row r="390" spans="1:10" ht="14.1" customHeight="1" x14ac:dyDescent="0.2">
      <c r="A390" s="59" t="s">
        <v>0</v>
      </c>
      <c r="B390" s="59" t="s">
        <v>1323</v>
      </c>
      <c r="C390" s="65" t="s">
        <v>820</v>
      </c>
      <c r="D390" s="66">
        <v>6</v>
      </c>
      <c r="E390" s="67" t="s">
        <v>655</v>
      </c>
      <c r="F390" s="59" t="s">
        <v>1324</v>
      </c>
      <c r="G390" s="60">
        <v>0</v>
      </c>
      <c r="H390" s="60">
        <v>4183.8</v>
      </c>
      <c r="I390" s="60">
        <v>0</v>
      </c>
      <c r="J390" s="60">
        <v>4183.8</v>
      </c>
    </row>
    <row r="391" spans="1:10" ht="14.1" customHeight="1" x14ac:dyDescent="0.2">
      <c r="A391" s="59" t="s">
        <v>0</v>
      </c>
      <c r="B391" s="59" t="s">
        <v>1325</v>
      </c>
      <c r="C391" s="65" t="s">
        <v>649</v>
      </c>
      <c r="D391" s="66">
        <v>6</v>
      </c>
      <c r="E391" s="67" t="s">
        <v>655</v>
      </c>
      <c r="F391" s="59" t="s">
        <v>1326</v>
      </c>
      <c r="G391" s="60">
        <v>0</v>
      </c>
      <c r="H391" s="60">
        <v>25138.959999999999</v>
      </c>
      <c r="I391" s="60">
        <v>0</v>
      </c>
      <c r="J391" s="60">
        <v>25138.959999999999</v>
      </c>
    </row>
    <row r="392" spans="1:10" ht="14.1" customHeight="1" x14ac:dyDescent="0.2">
      <c r="A392" s="59" t="s">
        <v>0</v>
      </c>
      <c r="B392" s="59" t="s">
        <v>1327</v>
      </c>
      <c r="C392" s="65" t="s">
        <v>736</v>
      </c>
      <c r="D392" s="66">
        <v>6</v>
      </c>
      <c r="E392" s="67" t="s">
        <v>655</v>
      </c>
      <c r="F392" s="59" t="s">
        <v>1328</v>
      </c>
      <c r="G392" s="60">
        <v>0</v>
      </c>
      <c r="H392" s="60">
        <v>6238.83</v>
      </c>
      <c r="I392" s="60">
        <v>0</v>
      </c>
      <c r="J392" s="60">
        <v>6238.83</v>
      </c>
    </row>
    <row r="393" spans="1:10" ht="14.1" customHeight="1" x14ac:dyDescent="0.2">
      <c r="A393" s="59" t="s">
        <v>0</v>
      </c>
      <c r="B393" s="59" t="s">
        <v>1329</v>
      </c>
      <c r="C393" s="65" t="s">
        <v>658</v>
      </c>
      <c r="D393" s="66">
        <v>6</v>
      </c>
      <c r="E393" s="67" t="s">
        <v>655</v>
      </c>
      <c r="F393" s="59" t="s">
        <v>1330</v>
      </c>
      <c r="G393" s="60">
        <v>0</v>
      </c>
      <c r="H393" s="60">
        <v>8714.66</v>
      </c>
      <c r="I393" s="60">
        <v>0</v>
      </c>
      <c r="J393" s="60">
        <v>8714.66</v>
      </c>
    </row>
    <row r="394" spans="1:10" ht="14.1" customHeight="1" x14ac:dyDescent="0.2">
      <c r="A394" s="59" t="s">
        <v>0</v>
      </c>
      <c r="B394" s="59" t="s">
        <v>1331</v>
      </c>
      <c r="C394" s="65" t="s">
        <v>825</v>
      </c>
      <c r="D394" s="66">
        <v>6</v>
      </c>
      <c r="E394" s="67" t="s">
        <v>655</v>
      </c>
      <c r="F394" s="59" t="s">
        <v>1332</v>
      </c>
      <c r="G394" s="60">
        <v>0</v>
      </c>
      <c r="H394" s="60">
        <v>134.13999999999999</v>
      </c>
      <c r="I394" s="60">
        <v>0</v>
      </c>
      <c r="J394" s="60">
        <v>134.13999999999999</v>
      </c>
    </row>
    <row r="395" spans="1:10" ht="14.1" customHeight="1" x14ac:dyDescent="0.2">
      <c r="A395" s="59" t="s">
        <v>0</v>
      </c>
      <c r="B395" s="59" t="s">
        <v>1333</v>
      </c>
      <c r="C395" s="65" t="s">
        <v>833</v>
      </c>
      <c r="D395" s="66">
        <v>6</v>
      </c>
      <c r="E395" s="67" t="s">
        <v>655</v>
      </c>
      <c r="F395" s="59" t="s">
        <v>1334</v>
      </c>
      <c r="G395" s="60">
        <v>0</v>
      </c>
      <c r="H395" s="60">
        <v>4842.92</v>
      </c>
      <c r="I395" s="60">
        <v>0</v>
      </c>
      <c r="J395" s="60">
        <v>4842.92</v>
      </c>
    </row>
    <row r="396" spans="1:10" ht="14.1" customHeight="1" x14ac:dyDescent="0.2">
      <c r="A396" s="59" t="s">
        <v>0</v>
      </c>
      <c r="B396" s="59" t="s">
        <v>1335</v>
      </c>
      <c r="C396" s="65" t="s">
        <v>988</v>
      </c>
      <c r="D396" s="66">
        <v>6</v>
      </c>
      <c r="E396" s="67" t="s">
        <v>655</v>
      </c>
      <c r="F396" s="59" t="s">
        <v>1336</v>
      </c>
      <c r="G396" s="60">
        <v>0</v>
      </c>
      <c r="H396" s="60">
        <v>14582.32</v>
      </c>
      <c r="I396" s="60">
        <v>0</v>
      </c>
      <c r="J396" s="60">
        <v>14582.32</v>
      </c>
    </row>
    <row r="397" spans="1:10" ht="14.1" customHeight="1" x14ac:dyDescent="0.2">
      <c r="A397" s="59" t="s">
        <v>0</v>
      </c>
      <c r="B397" s="59" t="s">
        <v>1337</v>
      </c>
      <c r="C397" s="65" t="s">
        <v>1338</v>
      </c>
      <c r="D397" s="66">
        <v>3</v>
      </c>
      <c r="E397" s="71" t="s">
        <v>642</v>
      </c>
      <c r="F397" s="72" t="s">
        <v>37</v>
      </c>
      <c r="G397" s="60">
        <v>0</v>
      </c>
      <c r="H397" s="60">
        <v>21474.15</v>
      </c>
      <c r="I397" s="60">
        <v>0</v>
      </c>
      <c r="J397" s="74">
        <v>21474.15</v>
      </c>
    </row>
    <row r="398" spans="1:10" ht="14.1" customHeight="1" x14ac:dyDescent="0.2">
      <c r="A398" s="59" t="s">
        <v>0</v>
      </c>
      <c r="B398" s="59" t="s">
        <v>1339</v>
      </c>
      <c r="C398" s="65" t="s">
        <v>670</v>
      </c>
      <c r="D398" s="66">
        <v>4</v>
      </c>
      <c r="E398" s="71" t="s">
        <v>642</v>
      </c>
      <c r="F398" s="72" t="s">
        <v>39</v>
      </c>
      <c r="G398" s="60">
        <v>0</v>
      </c>
      <c r="H398" s="60">
        <v>21474.15</v>
      </c>
      <c r="I398" s="60">
        <v>0</v>
      </c>
      <c r="J398" s="74">
        <v>21474.15</v>
      </c>
    </row>
    <row r="399" spans="1:10" ht="14.1" customHeight="1" x14ac:dyDescent="0.2">
      <c r="A399" s="59" t="s">
        <v>0</v>
      </c>
      <c r="B399" s="59" t="s">
        <v>1340</v>
      </c>
      <c r="C399" s="65" t="s">
        <v>670</v>
      </c>
      <c r="D399" s="66">
        <v>5</v>
      </c>
      <c r="E399" s="67" t="s">
        <v>655</v>
      </c>
      <c r="F399" s="59" t="s">
        <v>619</v>
      </c>
      <c r="G399" s="60">
        <v>0</v>
      </c>
      <c r="H399" s="60">
        <v>21474.15</v>
      </c>
      <c r="I399" s="60">
        <v>0</v>
      </c>
      <c r="J399" s="60">
        <v>21474.15</v>
      </c>
    </row>
    <row r="400" spans="1:10" ht="14.1" customHeight="1" x14ac:dyDescent="0.2">
      <c r="A400" s="59" t="s">
        <v>0</v>
      </c>
      <c r="B400" s="59" t="s">
        <v>1341</v>
      </c>
      <c r="C400" s="65" t="s">
        <v>1342</v>
      </c>
      <c r="D400" s="66">
        <v>3</v>
      </c>
      <c r="E400" s="71" t="s">
        <v>642</v>
      </c>
      <c r="F400" s="72" t="s">
        <v>40</v>
      </c>
      <c r="G400" s="60">
        <v>0</v>
      </c>
      <c r="H400" s="60">
        <v>50617.4</v>
      </c>
      <c r="I400" s="60">
        <v>1764.23</v>
      </c>
      <c r="J400" s="74">
        <v>48853.170000000006</v>
      </c>
    </row>
    <row r="401" spans="1:10" ht="14.1" customHeight="1" x14ac:dyDescent="0.2">
      <c r="A401" s="59" t="s">
        <v>0</v>
      </c>
      <c r="B401" s="59" t="s">
        <v>1343</v>
      </c>
      <c r="C401" s="65" t="s">
        <v>652</v>
      </c>
      <c r="D401" s="66">
        <v>4</v>
      </c>
      <c r="E401" s="71" t="s">
        <v>642</v>
      </c>
      <c r="F401" s="72" t="s">
        <v>40</v>
      </c>
      <c r="G401" s="60">
        <v>0</v>
      </c>
      <c r="H401" s="60">
        <v>50617.4</v>
      </c>
      <c r="I401" s="60">
        <v>1764.23</v>
      </c>
      <c r="J401" s="74">
        <v>48853.170000000006</v>
      </c>
    </row>
    <row r="402" spans="1:10" ht="14.1" customHeight="1" x14ac:dyDescent="0.2">
      <c r="A402" s="59" t="s">
        <v>0</v>
      </c>
      <c r="B402" s="59" t="s">
        <v>1344</v>
      </c>
      <c r="C402" s="65" t="s">
        <v>652</v>
      </c>
      <c r="D402" s="66">
        <v>5</v>
      </c>
      <c r="E402" s="71" t="s">
        <v>642</v>
      </c>
      <c r="F402" s="72" t="s">
        <v>620</v>
      </c>
      <c r="G402" s="60">
        <v>0</v>
      </c>
      <c r="H402" s="60">
        <v>9018.49</v>
      </c>
      <c r="I402" s="60">
        <v>61.13</v>
      </c>
      <c r="J402" s="74">
        <v>8957.36</v>
      </c>
    </row>
    <row r="403" spans="1:10" ht="14.1" customHeight="1" x14ac:dyDescent="0.2">
      <c r="A403" s="59" t="s">
        <v>0</v>
      </c>
      <c r="B403" s="59" t="s">
        <v>1345</v>
      </c>
      <c r="C403" s="65" t="s">
        <v>652</v>
      </c>
      <c r="D403" s="66">
        <v>6</v>
      </c>
      <c r="E403" s="67" t="s">
        <v>655</v>
      </c>
      <c r="F403" s="59" t="s">
        <v>1346</v>
      </c>
      <c r="G403" s="60">
        <v>0</v>
      </c>
      <c r="H403" s="60">
        <v>6681.63</v>
      </c>
      <c r="I403" s="60">
        <v>0</v>
      </c>
      <c r="J403" s="60">
        <v>6681.63</v>
      </c>
    </row>
    <row r="404" spans="1:10" ht="14.1" customHeight="1" x14ac:dyDescent="0.2">
      <c r="A404" s="59" t="s">
        <v>0</v>
      </c>
      <c r="B404" s="59" t="s">
        <v>1347</v>
      </c>
      <c r="C404" s="65" t="s">
        <v>691</v>
      </c>
      <c r="D404" s="66">
        <v>6</v>
      </c>
      <c r="E404" s="67" t="s">
        <v>655</v>
      </c>
      <c r="F404" s="59" t="s">
        <v>1348</v>
      </c>
      <c r="G404" s="60">
        <v>0</v>
      </c>
      <c r="H404" s="60">
        <v>552.79999999999995</v>
      </c>
      <c r="I404" s="60">
        <v>50.45</v>
      </c>
      <c r="J404" s="60">
        <v>502.35</v>
      </c>
    </row>
    <row r="405" spans="1:10" ht="14.1" customHeight="1" x14ac:dyDescent="0.2">
      <c r="A405" s="59" t="s">
        <v>0</v>
      </c>
      <c r="B405" s="59" t="s">
        <v>1349</v>
      </c>
      <c r="C405" s="65" t="s">
        <v>736</v>
      </c>
      <c r="D405" s="66">
        <v>6</v>
      </c>
      <c r="E405" s="67" t="s">
        <v>655</v>
      </c>
      <c r="F405" s="59" t="s">
        <v>1350</v>
      </c>
      <c r="G405" s="60">
        <v>0</v>
      </c>
      <c r="H405" s="60">
        <v>292.69</v>
      </c>
      <c r="I405" s="60">
        <v>10.68</v>
      </c>
      <c r="J405" s="60">
        <v>282.01</v>
      </c>
    </row>
    <row r="406" spans="1:10" ht="14.1" customHeight="1" x14ac:dyDescent="0.2">
      <c r="A406" s="59" t="s">
        <v>0</v>
      </c>
      <c r="B406" s="59" t="s">
        <v>1351</v>
      </c>
      <c r="C406" s="65" t="s">
        <v>751</v>
      </c>
      <c r="D406" s="66">
        <v>6</v>
      </c>
      <c r="E406" s="67" t="s">
        <v>655</v>
      </c>
      <c r="F406" s="59" t="s">
        <v>1352</v>
      </c>
      <c r="G406" s="60">
        <v>0</v>
      </c>
      <c r="H406" s="60">
        <v>1491.37</v>
      </c>
      <c r="I406" s="60">
        <v>0</v>
      </c>
      <c r="J406" s="60">
        <v>1491.37</v>
      </c>
    </row>
    <row r="407" spans="1:10" ht="14.1" customHeight="1" x14ac:dyDescent="0.2">
      <c r="A407" s="59" t="s">
        <v>0</v>
      </c>
      <c r="B407" s="59" t="s">
        <v>1353</v>
      </c>
      <c r="C407" s="65" t="s">
        <v>670</v>
      </c>
      <c r="D407" s="66">
        <v>5</v>
      </c>
      <c r="E407" s="71" t="s">
        <v>642</v>
      </c>
      <c r="F407" s="72" t="s">
        <v>621</v>
      </c>
      <c r="G407" s="60">
        <v>0</v>
      </c>
      <c r="H407" s="60">
        <v>41598.909999999996</v>
      </c>
      <c r="I407" s="60">
        <v>1703.1</v>
      </c>
      <c r="J407" s="74">
        <v>39895.81</v>
      </c>
    </row>
    <row r="408" spans="1:10" ht="14.1" customHeight="1" x14ac:dyDescent="0.2">
      <c r="A408" s="59" t="s">
        <v>0</v>
      </c>
      <c r="B408" s="59" t="s">
        <v>1354</v>
      </c>
      <c r="C408" s="65" t="s">
        <v>652</v>
      </c>
      <c r="D408" s="66">
        <v>6</v>
      </c>
      <c r="E408" s="67" t="s">
        <v>655</v>
      </c>
      <c r="F408" s="59" t="s">
        <v>1355</v>
      </c>
      <c r="G408" s="60">
        <v>0</v>
      </c>
      <c r="H408" s="60">
        <v>986.56</v>
      </c>
      <c r="I408" s="60">
        <v>0</v>
      </c>
      <c r="J408" s="60">
        <v>986.56</v>
      </c>
    </row>
    <row r="409" spans="1:10" ht="14.1" customHeight="1" x14ac:dyDescent="0.2">
      <c r="A409" s="59" t="s">
        <v>0</v>
      </c>
      <c r="B409" s="59" t="s">
        <v>1356</v>
      </c>
      <c r="C409" s="65" t="s">
        <v>670</v>
      </c>
      <c r="D409" s="66">
        <v>6</v>
      </c>
      <c r="E409" s="67" t="s">
        <v>655</v>
      </c>
      <c r="F409" s="59" t="s">
        <v>1357</v>
      </c>
      <c r="G409" s="60">
        <v>0</v>
      </c>
      <c r="H409" s="60">
        <v>801.78</v>
      </c>
      <c r="I409" s="60">
        <v>0</v>
      </c>
      <c r="J409" s="60">
        <v>801.78</v>
      </c>
    </row>
    <row r="410" spans="1:10" ht="14.1" customHeight="1" x14ac:dyDescent="0.2">
      <c r="A410" s="59" t="s">
        <v>0</v>
      </c>
      <c r="B410" s="59" t="s">
        <v>1358</v>
      </c>
      <c r="C410" s="65" t="s">
        <v>691</v>
      </c>
      <c r="D410" s="66">
        <v>6</v>
      </c>
      <c r="E410" s="67" t="s">
        <v>655</v>
      </c>
      <c r="F410" s="59" t="s">
        <v>1359</v>
      </c>
      <c r="G410" s="60">
        <v>0</v>
      </c>
      <c r="H410" s="60">
        <v>6244.24</v>
      </c>
      <c r="I410" s="60">
        <v>0</v>
      </c>
      <c r="J410" s="60">
        <v>6244.24</v>
      </c>
    </row>
    <row r="411" spans="1:10" ht="14.1" customHeight="1" x14ac:dyDescent="0.2">
      <c r="A411" s="59" t="s">
        <v>0</v>
      </c>
      <c r="B411" s="59" t="s">
        <v>1360</v>
      </c>
      <c r="C411" s="65" t="s">
        <v>649</v>
      </c>
      <c r="D411" s="66">
        <v>6</v>
      </c>
      <c r="E411" s="67" t="s">
        <v>655</v>
      </c>
      <c r="F411" s="59" t="s">
        <v>1361</v>
      </c>
      <c r="G411" s="60">
        <v>0</v>
      </c>
      <c r="H411" s="60">
        <v>2045</v>
      </c>
      <c r="I411" s="60">
        <v>0</v>
      </c>
      <c r="J411" s="60">
        <v>2045</v>
      </c>
    </row>
    <row r="412" spans="1:10" ht="14.1" customHeight="1" x14ac:dyDescent="0.2">
      <c r="A412" s="59" t="s">
        <v>0</v>
      </c>
      <c r="B412" s="59" t="s">
        <v>1362</v>
      </c>
      <c r="C412" s="65" t="s">
        <v>736</v>
      </c>
      <c r="D412" s="66">
        <v>6</v>
      </c>
      <c r="E412" s="67" t="s">
        <v>655</v>
      </c>
      <c r="F412" s="59" t="s">
        <v>1363</v>
      </c>
      <c r="G412" s="60">
        <v>0</v>
      </c>
      <c r="H412" s="60">
        <v>1940.58</v>
      </c>
      <c r="I412" s="60">
        <v>0</v>
      </c>
      <c r="J412" s="60">
        <v>1940.58</v>
      </c>
    </row>
    <row r="413" spans="1:10" ht="14.1" customHeight="1" x14ac:dyDescent="0.2">
      <c r="A413" s="59" t="s">
        <v>0</v>
      </c>
      <c r="B413" s="59" t="s">
        <v>1364</v>
      </c>
      <c r="C413" s="65" t="s">
        <v>751</v>
      </c>
      <c r="D413" s="66">
        <v>6</v>
      </c>
      <c r="E413" s="67" t="s">
        <v>655</v>
      </c>
      <c r="F413" s="59" t="s">
        <v>1365</v>
      </c>
      <c r="G413" s="60">
        <v>0</v>
      </c>
      <c r="H413" s="60">
        <v>80</v>
      </c>
      <c r="I413" s="60">
        <v>0</v>
      </c>
      <c r="J413" s="60">
        <v>80</v>
      </c>
    </row>
    <row r="414" spans="1:10" ht="14.1" customHeight="1" x14ac:dyDescent="0.2">
      <c r="A414" s="59" t="s">
        <v>0</v>
      </c>
      <c r="B414" s="59" t="s">
        <v>1366</v>
      </c>
      <c r="C414" s="65" t="s">
        <v>658</v>
      </c>
      <c r="D414" s="66">
        <v>6</v>
      </c>
      <c r="E414" s="67" t="s">
        <v>655</v>
      </c>
      <c r="F414" s="59" t="s">
        <v>1367</v>
      </c>
      <c r="G414" s="60">
        <v>0</v>
      </c>
      <c r="H414" s="60">
        <v>11.96</v>
      </c>
      <c r="I414" s="60">
        <v>0.23</v>
      </c>
      <c r="J414" s="60">
        <v>11.73</v>
      </c>
    </row>
    <row r="415" spans="1:10" ht="14.1" customHeight="1" x14ac:dyDescent="0.2">
      <c r="A415" s="59" t="s">
        <v>0</v>
      </c>
      <c r="B415" s="59" t="s">
        <v>1368</v>
      </c>
      <c r="C415" s="65" t="s">
        <v>828</v>
      </c>
      <c r="D415" s="66">
        <v>6</v>
      </c>
      <c r="E415" s="67" t="s">
        <v>655</v>
      </c>
      <c r="F415" s="59" t="s">
        <v>1369</v>
      </c>
      <c r="G415" s="60">
        <v>0</v>
      </c>
      <c r="H415" s="60">
        <v>990.96</v>
      </c>
      <c r="I415" s="60">
        <v>0</v>
      </c>
      <c r="J415" s="60">
        <v>990.96</v>
      </c>
    </row>
    <row r="416" spans="1:10" ht="14.1" customHeight="1" x14ac:dyDescent="0.2">
      <c r="A416" s="59" t="s">
        <v>0</v>
      </c>
      <c r="B416" s="59" t="s">
        <v>1370</v>
      </c>
      <c r="C416" s="65" t="s">
        <v>785</v>
      </c>
      <c r="D416" s="66">
        <v>6</v>
      </c>
      <c r="E416" s="67" t="s">
        <v>655</v>
      </c>
      <c r="F416" s="59" t="s">
        <v>1371</v>
      </c>
      <c r="G416" s="60">
        <v>0</v>
      </c>
      <c r="H416" s="60">
        <v>2310.21</v>
      </c>
      <c r="I416" s="60">
        <v>336.56</v>
      </c>
      <c r="J416" s="60">
        <v>1973.65</v>
      </c>
    </row>
    <row r="417" spans="1:10" ht="14.1" customHeight="1" x14ac:dyDescent="0.2">
      <c r="A417" s="59" t="s">
        <v>0</v>
      </c>
      <c r="B417" s="59" t="s">
        <v>1372</v>
      </c>
      <c r="C417" s="65" t="s">
        <v>988</v>
      </c>
      <c r="D417" s="66">
        <v>6</v>
      </c>
      <c r="E417" s="67" t="s">
        <v>655</v>
      </c>
      <c r="F417" s="59" t="s">
        <v>1373</v>
      </c>
      <c r="G417" s="60">
        <v>0</v>
      </c>
      <c r="H417" s="60">
        <v>14797.91</v>
      </c>
      <c r="I417" s="60">
        <v>0</v>
      </c>
      <c r="J417" s="60">
        <v>14797.91</v>
      </c>
    </row>
    <row r="418" spans="1:10" ht="14.1" customHeight="1" x14ac:dyDescent="0.2">
      <c r="A418" s="59" t="s">
        <v>0</v>
      </c>
      <c r="B418" s="59" t="s">
        <v>1374</v>
      </c>
      <c r="C418" s="65" t="s">
        <v>991</v>
      </c>
      <c r="D418" s="66">
        <v>6</v>
      </c>
      <c r="E418" s="67" t="s">
        <v>655</v>
      </c>
      <c r="F418" s="59" t="s">
        <v>1375</v>
      </c>
      <c r="G418" s="60">
        <v>0</v>
      </c>
      <c r="H418" s="60">
        <v>343.28</v>
      </c>
      <c r="I418" s="60">
        <v>0</v>
      </c>
      <c r="J418" s="60">
        <v>343.28</v>
      </c>
    </row>
    <row r="419" spans="1:10" ht="14.1" customHeight="1" x14ac:dyDescent="0.2">
      <c r="A419" s="59" t="s">
        <v>0</v>
      </c>
      <c r="B419" s="59" t="s">
        <v>1376</v>
      </c>
      <c r="C419" s="65" t="s">
        <v>1184</v>
      </c>
      <c r="D419" s="66">
        <v>6</v>
      </c>
      <c r="E419" s="67" t="s">
        <v>655</v>
      </c>
      <c r="F419" s="59" t="s">
        <v>1377</v>
      </c>
      <c r="G419" s="60">
        <v>0</v>
      </c>
      <c r="H419" s="60">
        <v>9464.7000000000007</v>
      </c>
      <c r="I419" s="60">
        <v>1366.31</v>
      </c>
      <c r="J419" s="60">
        <v>8098.39</v>
      </c>
    </row>
    <row r="420" spans="1:10" ht="14.1" customHeight="1" x14ac:dyDescent="0.2">
      <c r="A420" s="59" t="s">
        <v>0</v>
      </c>
      <c r="B420" s="59" t="s">
        <v>1378</v>
      </c>
      <c r="C420" s="65" t="s">
        <v>994</v>
      </c>
      <c r="D420" s="66">
        <v>6</v>
      </c>
      <c r="E420" s="67" t="s">
        <v>655</v>
      </c>
      <c r="F420" s="59" t="s">
        <v>1379</v>
      </c>
      <c r="G420" s="60">
        <v>0</v>
      </c>
      <c r="H420" s="60">
        <v>872.73</v>
      </c>
      <c r="I420" s="60">
        <v>0</v>
      </c>
      <c r="J420" s="60">
        <v>872.73</v>
      </c>
    </row>
    <row r="421" spans="1:10" ht="14.1" customHeight="1" x14ac:dyDescent="0.2">
      <c r="A421" s="59" t="s">
        <v>0</v>
      </c>
      <c r="B421" s="59" t="s">
        <v>1380</v>
      </c>
      <c r="C421" s="65" t="s">
        <v>1003</v>
      </c>
      <c r="D421" s="66">
        <v>6</v>
      </c>
      <c r="E421" s="67" t="s">
        <v>655</v>
      </c>
      <c r="F421" s="59" t="s">
        <v>1381</v>
      </c>
      <c r="G421" s="60">
        <v>0</v>
      </c>
      <c r="H421" s="60">
        <v>709</v>
      </c>
      <c r="I421" s="60">
        <v>0</v>
      </c>
      <c r="J421" s="60">
        <v>709</v>
      </c>
    </row>
    <row r="422" spans="1:10" ht="20.100000000000001" customHeight="1" x14ac:dyDescent="0.2">
      <c r="A422" s="57"/>
      <c r="B422" s="57"/>
      <c r="C422" s="57"/>
      <c r="D422" s="57"/>
      <c r="E422" s="75"/>
      <c r="F422" s="70" t="s">
        <v>622</v>
      </c>
      <c r="G422" s="68"/>
      <c r="H422" s="68"/>
      <c r="I422" s="68"/>
      <c r="J422" s="76">
        <v>8673.76</v>
      </c>
    </row>
    <row r="423" spans="1:10" ht="14.1" customHeight="1" x14ac:dyDescent="0.2">
      <c r="A423" s="59" t="s">
        <v>0</v>
      </c>
      <c r="B423" s="59" t="s">
        <v>1382</v>
      </c>
      <c r="C423" s="65" t="s">
        <v>756</v>
      </c>
      <c r="D423" s="66">
        <v>2</v>
      </c>
      <c r="E423" s="71" t="s">
        <v>642</v>
      </c>
      <c r="F423" s="72" t="s">
        <v>623</v>
      </c>
      <c r="G423" s="60">
        <v>0</v>
      </c>
      <c r="H423" s="60">
        <v>158.1</v>
      </c>
      <c r="I423" s="60">
        <v>107.63</v>
      </c>
      <c r="J423" s="74">
        <v>-50.47</v>
      </c>
    </row>
    <row r="424" spans="1:10" ht="14.1" customHeight="1" x14ac:dyDescent="0.2">
      <c r="A424" s="59" t="s">
        <v>0</v>
      </c>
      <c r="B424" s="59" t="s">
        <v>1383</v>
      </c>
      <c r="C424" s="65" t="s">
        <v>641</v>
      </c>
      <c r="D424" s="66">
        <v>3</v>
      </c>
      <c r="E424" s="71" t="s">
        <v>642</v>
      </c>
      <c r="F424" s="72" t="s">
        <v>45</v>
      </c>
      <c r="G424" s="60">
        <v>0</v>
      </c>
      <c r="H424" s="60">
        <v>0</v>
      </c>
      <c r="I424" s="60">
        <v>107.63</v>
      </c>
      <c r="J424" s="74">
        <v>107.63</v>
      </c>
    </row>
    <row r="425" spans="1:10" ht="14.1" customHeight="1" x14ac:dyDescent="0.2">
      <c r="A425" s="59" t="s">
        <v>0</v>
      </c>
      <c r="B425" s="59" t="s">
        <v>1384</v>
      </c>
      <c r="C425" s="65" t="s">
        <v>652</v>
      </c>
      <c r="D425" s="66">
        <v>4</v>
      </c>
      <c r="E425" s="71" t="s">
        <v>642</v>
      </c>
      <c r="F425" s="72" t="s">
        <v>45</v>
      </c>
      <c r="G425" s="60">
        <v>0</v>
      </c>
      <c r="H425" s="60">
        <v>0</v>
      </c>
      <c r="I425" s="60">
        <v>107.63</v>
      </c>
      <c r="J425" s="74">
        <v>107.63</v>
      </c>
    </row>
    <row r="426" spans="1:10" ht="14.1" customHeight="1" x14ac:dyDescent="0.2">
      <c r="A426" s="59" t="s">
        <v>0</v>
      </c>
      <c r="B426" s="59" t="s">
        <v>1385</v>
      </c>
      <c r="C426" s="65" t="s">
        <v>670</v>
      </c>
      <c r="D426" s="66">
        <v>5</v>
      </c>
      <c r="E426" s="71" t="s">
        <v>642</v>
      </c>
      <c r="F426" s="72" t="s">
        <v>624</v>
      </c>
      <c r="G426" s="60">
        <v>0</v>
      </c>
      <c r="H426" s="60">
        <v>0</v>
      </c>
      <c r="I426" s="60">
        <v>107.63</v>
      </c>
      <c r="J426" s="74">
        <v>107.63</v>
      </c>
    </row>
    <row r="427" spans="1:10" ht="14.1" customHeight="1" x14ac:dyDescent="0.2">
      <c r="A427" s="59" t="s">
        <v>0</v>
      </c>
      <c r="B427" s="59" t="s">
        <v>1386</v>
      </c>
      <c r="C427" s="65" t="s">
        <v>652</v>
      </c>
      <c r="D427" s="66">
        <v>6</v>
      </c>
      <c r="E427" s="67" t="s">
        <v>655</v>
      </c>
      <c r="F427" s="59" t="s">
        <v>1387</v>
      </c>
      <c r="G427" s="60">
        <v>0</v>
      </c>
      <c r="H427" s="60">
        <v>0</v>
      </c>
      <c r="I427" s="60">
        <v>107.63</v>
      </c>
      <c r="J427" s="60">
        <v>107.63</v>
      </c>
    </row>
    <row r="428" spans="1:10" ht="14.1" customHeight="1" x14ac:dyDescent="0.2">
      <c r="A428" s="59" t="s">
        <v>0</v>
      </c>
      <c r="B428" s="59" t="s">
        <v>1388</v>
      </c>
      <c r="C428" s="65" t="s">
        <v>665</v>
      </c>
      <c r="D428" s="66">
        <v>3</v>
      </c>
      <c r="E428" s="71" t="s">
        <v>642</v>
      </c>
      <c r="F428" s="72" t="s">
        <v>46</v>
      </c>
      <c r="G428" s="60">
        <v>0</v>
      </c>
      <c r="H428" s="60">
        <v>158.1</v>
      </c>
      <c r="I428" s="60">
        <v>0</v>
      </c>
      <c r="J428" s="74">
        <v>-158.1</v>
      </c>
    </row>
    <row r="429" spans="1:10" ht="14.1" customHeight="1" x14ac:dyDescent="0.2">
      <c r="A429" s="59" t="s">
        <v>0</v>
      </c>
      <c r="B429" s="59" t="s">
        <v>1389</v>
      </c>
      <c r="C429" s="65" t="s">
        <v>652</v>
      </c>
      <c r="D429" s="66">
        <v>4</v>
      </c>
      <c r="E429" s="71" t="s">
        <v>642</v>
      </c>
      <c r="F429" s="72" t="s">
        <v>47</v>
      </c>
      <c r="G429" s="60">
        <v>0</v>
      </c>
      <c r="H429" s="60">
        <v>40.29</v>
      </c>
      <c r="I429" s="60">
        <v>0</v>
      </c>
      <c r="J429" s="74">
        <v>-40.29</v>
      </c>
    </row>
    <row r="430" spans="1:10" ht="14.1" customHeight="1" x14ac:dyDescent="0.2">
      <c r="A430" s="59" t="s">
        <v>0</v>
      </c>
      <c r="B430" s="59" t="s">
        <v>1390</v>
      </c>
      <c r="C430" s="65" t="s">
        <v>691</v>
      </c>
      <c r="D430" s="66">
        <v>5</v>
      </c>
      <c r="E430" s="71" t="s">
        <v>642</v>
      </c>
      <c r="F430" s="72" t="s">
        <v>625</v>
      </c>
      <c r="G430" s="60">
        <v>0</v>
      </c>
      <c r="H430" s="60">
        <v>40.29</v>
      </c>
      <c r="I430" s="60">
        <v>0</v>
      </c>
      <c r="J430" s="74">
        <v>-40.29</v>
      </c>
    </row>
    <row r="431" spans="1:10" ht="14.1" customHeight="1" x14ac:dyDescent="0.2">
      <c r="A431" s="59" t="s">
        <v>0</v>
      </c>
      <c r="B431" s="59" t="s">
        <v>1391</v>
      </c>
      <c r="C431" s="65" t="s">
        <v>691</v>
      </c>
      <c r="D431" s="66">
        <v>6</v>
      </c>
      <c r="E431" s="67" t="s">
        <v>655</v>
      </c>
      <c r="F431" s="59" t="s">
        <v>1392</v>
      </c>
      <c r="G431" s="60">
        <v>0</v>
      </c>
      <c r="H431" s="60">
        <v>40.29</v>
      </c>
      <c r="I431" s="60">
        <v>0</v>
      </c>
      <c r="J431" s="60">
        <v>-40.29</v>
      </c>
    </row>
    <row r="432" spans="1:10" ht="14.1" customHeight="1" x14ac:dyDescent="0.2">
      <c r="A432" s="59" t="s">
        <v>0</v>
      </c>
      <c r="B432" s="59" t="s">
        <v>1393</v>
      </c>
      <c r="C432" s="65" t="s">
        <v>670</v>
      </c>
      <c r="D432" s="66">
        <v>4</v>
      </c>
      <c r="E432" s="71" t="s">
        <v>642</v>
      </c>
      <c r="F432" s="72" t="s">
        <v>48</v>
      </c>
      <c r="G432" s="60">
        <v>0</v>
      </c>
      <c r="H432" s="60">
        <v>117.81</v>
      </c>
      <c r="I432" s="60">
        <v>0</v>
      </c>
      <c r="J432" s="74">
        <v>-117.81</v>
      </c>
    </row>
    <row r="433" spans="1:10" ht="14.1" customHeight="1" x14ac:dyDescent="0.2">
      <c r="A433" s="59" t="s">
        <v>0</v>
      </c>
      <c r="B433" s="59" t="s">
        <v>1394</v>
      </c>
      <c r="C433" s="65" t="s">
        <v>691</v>
      </c>
      <c r="D433" s="66">
        <v>5</v>
      </c>
      <c r="E433" s="67" t="s">
        <v>655</v>
      </c>
      <c r="F433" s="59" t="s">
        <v>1395</v>
      </c>
      <c r="G433" s="60">
        <v>0</v>
      </c>
      <c r="H433" s="60">
        <v>117.81</v>
      </c>
      <c r="I433" s="60">
        <v>0</v>
      </c>
      <c r="J433" s="60">
        <v>-117.81</v>
      </c>
    </row>
    <row r="434" spans="1:10" ht="14.1" customHeight="1" x14ac:dyDescent="0.2">
      <c r="A434" s="59" t="s">
        <v>0</v>
      </c>
      <c r="B434" s="59" t="s">
        <v>1396</v>
      </c>
      <c r="C434" s="65" t="s">
        <v>1063</v>
      </c>
      <c r="D434" s="66">
        <v>2</v>
      </c>
      <c r="E434" s="71" t="s">
        <v>642</v>
      </c>
      <c r="F434" s="72" t="s">
        <v>52</v>
      </c>
      <c r="G434" s="60">
        <v>0</v>
      </c>
      <c r="H434" s="60">
        <v>8623.2900000000009</v>
      </c>
      <c r="I434" s="60">
        <v>0</v>
      </c>
      <c r="J434" s="74">
        <v>8623.2900000000009</v>
      </c>
    </row>
    <row r="435" spans="1:10" ht="14.1" customHeight="1" x14ac:dyDescent="0.2">
      <c r="A435" s="59" t="s">
        <v>0</v>
      </c>
      <c r="B435" s="59" t="s">
        <v>1397</v>
      </c>
      <c r="C435" s="65" t="s">
        <v>641</v>
      </c>
      <c r="D435" s="66">
        <v>3</v>
      </c>
      <c r="E435" s="71" t="s">
        <v>642</v>
      </c>
      <c r="F435" s="72" t="s">
        <v>52</v>
      </c>
      <c r="G435" s="60">
        <v>0</v>
      </c>
      <c r="H435" s="60">
        <v>8623.2900000000009</v>
      </c>
      <c r="I435" s="60">
        <v>0</v>
      </c>
      <c r="J435" s="74">
        <v>8623.2900000000009</v>
      </c>
    </row>
    <row r="436" spans="1:10" ht="14.1" customHeight="1" x14ac:dyDescent="0.2">
      <c r="A436" s="59" t="s">
        <v>0</v>
      </c>
      <c r="B436" s="59" t="s">
        <v>1398</v>
      </c>
      <c r="C436" s="65" t="s">
        <v>652</v>
      </c>
      <c r="D436" s="66">
        <v>4</v>
      </c>
      <c r="E436" s="71" t="s">
        <v>642</v>
      </c>
      <c r="F436" s="72" t="s">
        <v>52</v>
      </c>
      <c r="G436" s="60">
        <v>0</v>
      </c>
      <c r="H436" s="60">
        <v>8623.2900000000009</v>
      </c>
      <c r="I436" s="60">
        <v>0</v>
      </c>
      <c r="J436" s="74">
        <v>8623.2900000000009</v>
      </c>
    </row>
    <row r="437" spans="1:10" ht="14.1" customHeight="1" x14ac:dyDescent="0.2">
      <c r="A437" s="59" t="s">
        <v>0</v>
      </c>
      <c r="B437" s="59" t="s">
        <v>1399</v>
      </c>
      <c r="C437" s="65" t="s">
        <v>652</v>
      </c>
      <c r="D437" s="66">
        <v>5</v>
      </c>
      <c r="E437" s="67" t="s">
        <v>655</v>
      </c>
      <c r="F437" s="59" t="s">
        <v>626</v>
      </c>
      <c r="G437" s="60">
        <v>0</v>
      </c>
      <c r="H437" s="60">
        <v>8623.2900000000009</v>
      </c>
      <c r="I437" s="60">
        <v>0</v>
      </c>
      <c r="J437" s="60">
        <v>8623.2900000000009</v>
      </c>
    </row>
    <row r="438" spans="1:10" ht="20.100000000000001" customHeight="1" x14ac:dyDescent="0.2">
      <c r="A438" s="57"/>
      <c r="B438" s="57"/>
      <c r="C438" s="57"/>
      <c r="D438" s="57"/>
      <c r="E438" s="57"/>
      <c r="F438" s="58" t="s">
        <v>1400</v>
      </c>
      <c r="G438" s="68"/>
      <c r="H438" s="68"/>
      <c r="I438" s="68"/>
      <c r="J438" s="61">
        <v>0</v>
      </c>
    </row>
  </sheetData>
  <autoFilter ref="A4:J438">
    <filterColumn colId="0">
      <filters blank="1">
        <filter val="CONTO ECONOMICO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2"/>
  <sheetViews>
    <sheetView topLeftCell="A103" workbookViewId="0">
      <selection activeCell="G129" sqref="G129"/>
    </sheetView>
  </sheetViews>
  <sheetFormatPr defaultRowHeight="12.75" x14ac:dyDescent="0.2"/>
  <cols>
    <col min="1" max="1" width="83.28515625" customWidth="1"/>
    <col min="2" max="2" width="20" customWidth="1"/>
  </cols>
  <sheetData>
    <row r="1" spans="1:2" x14ac:dyDescent="0.2">
      <c r="A1" s="57"/>
      <c r="B1" s="57"/>
    </row>
    <row r="2" spans="1:2" x14ac:dyDescent="0.2">
      <c r="A2" s="57"/>
      <c r="B2" s="57"/>
    </row>
    <row r="3" spans="1:2" x14ac:dyDescent="0.2">
      <c r="A3" s="57"/>
      <c r="B3" s="57"/>
    </row>
    <row r="4" spans="1:2" x14ac:dyDescent="0.2">
      <c r="A4" s="59" t="s">
        <v>0</v>
      </c>
      <c r="B4" s="60"/>
    </row>
    <row r="5" spans="1:2" x14ac:dyDescent="0.2">
      <c r="A5" s="59" t="s">
        <v>1</v>
      </c>
      <c r="B5" s="60">
        <v>11064830.419999998</v>
      </c>
    </row>
    <row r="6" spans="1:2" x14ac:dyDescent="0.2">
      <c r="A6" s="59" t="s">
        <v>530</v>
      </c>
      <c r="B6" s="60">
        <v>10005537.289999999</v>
      </c>
    </row>
    <row r="7" spans="1:2" x14ac:dyDescent="0.2">
      <c r="A7" s="59" t="s">
        <v>531</v>
      </c>
      <c r="B7" s="60">
        <v>9024930.7199999988</v>
      </c>
    </row>
    <row r="8" spans="1:2" x14ac:dyDescent="0.2">
      <c r="A8" s="59" t="s">
        <v>532</v>
      </c>
      <c r="B8" s="60">
        <v>5781239.9100000001</v>
      </c>
    </row>
    <row r="9" spans="1:2" x14ac:dyDescent="0.2">
      <c r="A9" s="59" t="s">
        <v>533</v>
      </c>
      <c r="B9" s="60">
        <v>3243690.81</v>
      </c>
    </row>
    <row r="10" spans="1:2" x14ac:dyDescent="0.2">
      <c r="A10" s="59" t="s">
        <v>6</v>
      </c>
      <c r="B10" s="60">
        <v>563190.18999999994</v>
      </c>
    </row>
    <row r="11" spans="1:2" x14ac:dyDescent="0.2">
      <c r="A11" s="59" t="s">
        <v>534</v>
      </c>
      <c r="B11" s="60">
        <v>149901.46</v>
      </c>
    </row>
    <row r="12" spans="1:2" x14ac:dyDescent="0.2">
      <c r="A12" s="59" t="s">
        <v>535</v>
      </c>
      <c r="B12" s="60">
        <v>413288.73</v>
      </c>
    </row>
    <row r="13" spans="1:2" x14ac:dyDescent="0.2">
      <c r="A13" s="59" t="s">
        <v>65</v>
      </c>
      <c r="B13" s="60">
        <v>209159.44</v>
      </c>
    </row>
    <row r="14" spans="1:2" x14ac:dyDescent="0.2">
      <c r="A14" s="59" t="s">
        <v>536</v>
      </c>
      <c r="B14" s="60">
        <v>209159.44</v>
      </c>
    </row>
    <row r="15" spans="1:2" x14ac:dyDescent="0.2">
      <c r="A15" s="59" t="s">
        <v>66</v>
      </c>
      <c r="B15" s="60">
        <v>198935.65</v>
      </c>
    </row>
    <row r="16" spans="1:2" x14ac:dyDescent="0.2">
      <c r="A16" s="59" t="s">
        <v>537</v>
      </c>
      <c r="B16" s="60">
        <v>198935.65</v>
      </c>
    </row>
    <row r="17" spans="1:2" x14ac:dyDescent="0.2">
      <c r="A17" s="59" t="s">
        <v>68</v>
      </c>
      <c r="B17" s="60">
        <v>9321.2899999999991</v>
      </c>
    </row>
    <row r="18" spans="1:2" x14ac:dyDescent="0.2">
      <c r="A18" s="59" t="s">
        <v>538</v>
      </c>
      <c r="B18" s="60">
        <v>2222.2199999999998</v>
      </c>
    </row>
    <row r="19" spans="1:2" x14ac:dyDescent="0.2">
      <c r="A19" s="59" t="s">
        <v>539</v>
      </c>
      <c r="B19" s="60">
        <v>1068.25</v>
      </c>
    </row>
    <row r="20" spans="1:2" x14ac:dyDescent="0.2">
      <c r="A20" s="59" t="s">
        <v>540</v>
      </c>
      <c r="B20" s="60">
        <v>5484.6</v>
      </c>
    </row>
    <row r="21" spans="1:2" x14ac:dyDescent="0.2">
      <c r="A21" s="59" t="s">
        <v>541</v>
      </c>
      <c r="B21" s="60">
        <v>546.22</v>
      </c>
    </row>
    <row r="22" spans="1:2" x14ac:dyDescent="0.2">
      <c r="A22" s="59" t="s">
        <v>9</v>
      </c>
      <c r="B22" s="60">
        <v>1059293.1299999999</v>
      </c>
    </row>
    <row r="23" spans="1:2" x14ac:dyDescent="0.2">
      <c r="A23" s="59" t="s">
        <v>10</v>
      </c>
      <c r="B23" s="60">
        <v>912443.54</v>
      </c>
    </row>
    <row r="24" spans="1:2" x14ac:dyDescent="0.2">
      <c r="A24" s="59" t="s">
        <v>542</v>
      </c>
      <c r="B24" s="60">
        <v>5163.71</v>
      </c>
    </row>
    <row r="25" spans="1:2" x14ac:dyDescent="0.2">
      <c r="A25" s="59" t="s">
        <v>543</v>
      </c>
      <c r="B25" s="60">
        <v>907279.83</v>
      </c>
    </row>
    <row r="26" spans="1:2" x14ac:dyDescent="0.2">
      <c r="A26" s="59" t="s">
        <v>9</v>
      </c>
      <c r="B26" s="60">
        <v>138568.37</v>
      </c>
    </row>
    <row r="27" spans="1:2" x14ac:dyDescent="0.2">
      <c r="A27" s="59" t="s">
        <v>544</v>
      </c>
      <c r="B27" s="60">
        <v>70163.100000000006</v>
      </c>
    </row>
    <row r="28" spans="1:2" x14ac:dyDescent="0.2">
      <c r="A28" s="59" t="s">
        <v>545</v>
      </c>
      <c r="B28" s="60">
        <v>503.2</v>
      </c>
    </row>
    <row r="29" spans="1:2" x14ac:dyDescent="0.2">
      <c r="A29" s="59" t="s">
        <v>546</v>
      </c>
      <c r="B29" s="60">
        <v>13</v>
      </c>
    </row>
    <row r="30" spans="1:2" x14ac:dyDescent="0.2">
      <c r="A30" s="59" t="s">
        <v>547</v>
      </c>
      <c r="B30" s="60">
        <v>67889.070000000007</v>
      </c>
    </row>
    <row r="31" spans="1:2" x14ac:dyDescent="0.2">
      <c r="A31" s="59" t="s">
        <v>12</v>
      </c>
      <c r="B31" s="60">
        <v>8281.2199999999993</v>
      </c>
    </row>
    <row r="32" spans="1:2" x14ac:dyDescent="0.2">
      <c r="A32" s="59" t="s">
        <v>548</v>
      </c>
      <c r="B32" s="60">
        <v>8281.2199999999993</v>
      </c>
    </row>
    <row r="33" spans="1:2" x14ac:dyDescent="0.2">
      <c r="A33" s="59" t="s">
        <v>14</v>
      </c>
      <c r="B33" s="60">
        <v>11195121.660000004</v>
      </c>
    </row>
    <row r="34" spans="1:2" x14ac:dyDescent="0.2">
      <c r="A34" s="59" t="s">
        <v>15</v>
      </c>
      <c r="B34" s="60">
        <v>543668.32999999984</v>
      </c>
    </row>
    <row r="35" spans="1:2" x14ac:dyDescent="0.2">
      <c r="A35" s="59" t="s">
        <v>16</v>
      </c>
      <c r="B35" s="60">
        <v>535938.41999999993</v>
      </c>
    </row>
    <row r="36" spans="1:2" x14ac:dyDescent="0.2">
      <c r="A36" s="59" t="s">
        <v>549</v>
      </c>
      <c r="B36" s="60">
        <v>362290.00999999995</v>
      </c>
    </row>
    <row r="37" spans="1:2" x14ac:dyDescent="0.2">
      <c r="A37" s="59" t="s">
        <v>550</v>
      </c>
      <c r="B37" s="60">
        <v>26250.080000000002</v>
      </c>
    </row>
    <row r="38" spans="1:2" x14ac:dyDescent="0.2">
      <c r="A38" s="59" t="s">
        <v>551</v>
      </c>
      <c r="B38" s="60">
        <v>147398.33000000002</v>
      </c>
    </row>
    <row r="39" spans="1:2" x14ac:dyDescent="0.2">
      <c r="A39" s="59" t="s">
        <v>552</v>
      </c>
      <c r="B39" s="60">
        <v>7729.91</v>
      </c>
    </row>
    <row r="40" spans="1:2" x14ac:dyDescent="0.2">
      <c r="A40" s="59" t="s">
        <v>553</v>
      </c>
      <c r="B40" s="60">
        <v>3363.9300000000003</v>
      </c>
    </row>
    <row r="41" spans="1:2" x14ac:dyDescent="0.2">
      <c r="A41" s="59" t="s">
        <v>554</v>
      </c>
      <c r="B41" s="60">
        <v>4365.9799999999996</v>
      </c>
    </row>
    <row r="42" spans="1:2" x14ac:dyDescent="0.2">
      <c r="A42" s="59" t="s">
        <v>18</v>
      </c>
      <c r="B42" s="60">
        <v>3080834.7199999993</v>
      </c>
    </row>
    <row r="43" spans="1:2" x14ac:dyDescent="0.2">
      <c r="A43" s="59" t="s">
        <v>555</v>
      </c>
      <c r="B43" s="60">
        <v>362826.32</v>
      </c>
    </row>
    <row r="44" spans="1:2" x14ac:dyDescent="0.2">
      <c r="A44" s="59" t="s">
        <v>556</v>
      </c>
      <c r="B44" s="60">
        <v>140297.85</v>
      </c>
    </row>
    <row r="45" spans="1:2" x14ac:dyDescent="0.2">
      <c r="A45" s="59" t="s">
        <v>557</v>
      </c>
      <c r="B45" s="60">
        <v>2097</v>
      </c>
    </row>
    <row r="46" spans="1:2" x14ac:dyDescent="0.2">
      <c r="A46" s="59" t="s">
        <v>558</v>
      </c>
      <c r="B46" s="60">
        <v>11391.46</v>
      </c>
    </row>
    <row r="47" spans="1:2" x14ac:dyDescent="0.2">
      <c r="A47" s="59" t="s">
        <v>559</v>
      </c>
      <c r="B47" s="60">
        <v>157507.75</v>
      </c>
    </row>
    <row r="48" spans="1:2" x14ac:dyDescent="0.2">
      <c r="A48" s="59" t="s">
        <v>560</v>
      </c>
      <c r="B48" s="60">
        <v>8409.84</v>
      </c>
    </row>
    <row r="49" spans="1:2" x14ac:dyDescent="0.2">
      <c r="A49" s="59" t="s">
        <v>561</v>
      </c>
      <c r="B49" s="60">
        <v>9383.24</v>
      </c>
    </row>
    <row r="50" spans="1:2" x14ac:dyDescent="0.2">
      <c r="A50" s="59" t="s">
        <v>562</v>
      </c>
      <c r="B50" s="60">
        <v>3010.35</v>
      </c>
    </row>
    <row r="51" spans="1:2" x14ac:dyDescent="0.2">
      <c r="A51" s="59" t="s">
        <v>563</v>
      </c>
      <c r="B51" s="60">
        <v>29065.64</v>
      </c>
    </row>
    <row r="52" spans="1:2" x14ac:dyDescent="0.2">
      <c r="A52" s="59" t="s">
        <v>564</v>
      </c>
      <c r="B52" s="60">
        <v>1633.19</v>
      </c>
    </row>
    <row r="53" spans="1:2" x14ac:dyDescent="0.2">
      <c r="A53" s="59" t="s">
        <v>565</v>
      </c>
      <c r="B53" s="60">
        <v>30</v>
      </c>
    </row>
    <row r="54" spans="1:2" x14ac:dyDescent="0.2">
      <c r="A54" s="59" t="s">
        <v>20</v>
      </c>
      <c r="B54" s="60">
        <v>1860584.4600000002</v>
      </c>
    </row>
    <row r="55" spans="1:2" x14ac:dyDescent="0.2">
      <c r="A55" s="59" t="s">
        <v>566</v>
      </c>
      <c r="B55" s="60">
        <v>341098.29</v>
      </c>
    </row>
    <row r="56" spans="1:2" x14ac:dyDescent="0.2">
      <c r="A56" s="59" t="s">
        <v>567</v>
      </c>
      <c r="B56" s="60">
        <v>121230.83</v>
      </c>
    </row>
    <row r="57" spans="1:2" x14ac:dyDescent="0.2">
      <c r="A57" s="59" t="s">
        <v>568</v>
      </c>
      <c r="B57" s="60">
        <v>48163.56</v>
      </c>
    </row>
    <row r="58" spans="1:2" x14ac:dyDescent="0.2">
      <c r="A58" s="59" t="s">
        <v>569</v>
      </c>
      <c r="B58" s="60">
        <v>63095.33</v>
      </c>
    </row>
    <row r="59" spans="1:2" x14ac:dyDescent="0.2">
      <c r="A59" s="59" t="s">
        <v>570</v>
      </c>
      <c r="B59" s="60">
        <v>4538.3999999999996</v>
      </c>
    </row>
    <row r="60" spans="1:2" x14ac:dyDescent="0.2">
      <c r="A60" s="59" t="s">
        <v>571</v>
      </c>
      <c r="B60" s="60">
        <v>193390.32</v>
      </c>
    </row>
    <row r="61" spans="1:2" x14ac:dyDescent="0.2">
      <c r="A61" s="59" t="s">
        <v>572</v>
      </c>
      <c r="B61" s="60">
        <v>912278</v>
      </c>
    </row>
    <row r="62" spans="1:2" x14ac:dyDescent="0.2">
      <c r="A62" s="59" t="s">
        <v>573</v>
      </c>
      <c r="B62" s="60">
        <v>83630.080000000002</v>
      </c>
    </row>
    <row r="63" spans="1:2" x14ac:dyDescent="0.2">
      <c r="A63" s="59" t="s">
        <v>574</v>
      </c>
      <c r="B63" s="60">
        <v>25679.3</v>
      </c>
    </row>
    <row r="64" spans="1:2" x14ac:dyDescent="0.2">
      <c r="A64" s="59" t="s">
        <v>575</v>
      </c>
      <c r="B64" s="60">
        <v>60418.77</v>
      </c>
    </row>
    <row r="65" spans="1:2" x14ac:dyDescent="0.2">
      <c r="A65" s="59" t="s">
        <v>576</v>
      </c>
      <c r="B65" s="60">
        <v>7061.58</v>
      </c>
    </row>
    <row r="66" spans="1:2" x14ac:dyDescent="0.2">
      <c r="A66" s="59" t="s">
        <v>21</v>
      </c>
      <c r="B66" s="60">
        <v>169550.02000000002</v>
      </c>
    </row>
    <row r="67" spans="1:2" x14ac:dyDescent="0.2">
      <c r="A67" s="59" t="s">
        <v>577</v>
      </c>
      <c r="B67" s="60">
        <v>3383.6</v>
      </c>
    </row>
    <row r="68" spans="1:2" x14ac:dyDescent="0.2">
      <c r="A68" s="59" t="s">
        <v>578</v>
      </c>
      <c r="B68" s="60">
        <v>18754.38</v>
      </c>
    </row>
    <row r="69" spans="1:2" x14ac:dyDescent="0.2">
      <c r="A69" s="59" t="s">
        <v>579</v>
      </c>
      <c r="B69" s="60">
        <v>10199.43</v>
      </c>
    </row>
    <row r="70" spans="1:2" x14ac:dyDescent="0.2">
      <c r="A70" s="59" t="s">
        <v>580</v>
      </c>
      <c r="B70" s="60">
        <v>1178.52</v>
      </c>
    </row>
    <row r="71" spans="1:2" x14ac:dyDescent="0.2">
      <c r="A71" s="59" t="s">
        <v>581</v>
      </c>
      <c r="B71" s="60">
        <v>4197.01</v>
      </c>
    </row>
    <row r="72" spans="1:2" x14ac:dyDescent="0.2">
      <c r="A72" s="59" t="s">
        <v>582</v>
      </c>
      <c r="B72" s="60">
        <v>61313.16</v>
      </c>
    </row>
    <row r="73" spans="1:2" x14ac:dyDescent="0.2">
      <c r="A73" s="59" t="s">
        <v>583</v>
      </c>
      <c r="B73" s="60">
        <v>8640.4</v>
      </c>
    </row>
    <row r="74" spans="1:2" x14ac:dyDescent="0.2">
      <c r="A74" s="59" t="s">
        <v>584</v>
      </c>
      <c r="B74" s="60">
        <v>4990.71</v>
      </c>
    </row>
    <row r="75" spans="1:2" x14ac:dyDescent="0.2">
      <c r="A75" s="59" t="s">
        <v>585</v>
      </c>
      <c r="B75" s="60">
        <v>4886.1000000000004</v>
      </c>
    </row>
    <row r="76" spans="1:2" x14ac:dyDescent="0.2">
      <c r="A76" s="59" t="s">
        <v>586</v>
      </c>
      <c r="B76" s="60">
        <v>52006.71</v>
      </c>
    </row>
    <row r="77" spans="1:2" x14ac:dyDescent="0.2">
      <c r="A77" s="59" t="s">
        <v>23</v>
      </c>
      <c r="B77" s="60">
        <v>397695.52999999991</v>
      </c>
    </row>
    <row r="78" spans="1:2" x14ac:dyDescent="0.2">
      <c r="A78" s="59" t="s">
        <v>587</v>
      </c>
      <c r="B78" s="60">
        <v>8960.9599999999991</v>
      </c>
    </row>
    <row r="79" spans="1:2" x14ac:dyDescent="0.2">
      <c r="A79" s="59" t="s">
        <v>588</v>
      </c>
      <c r="B79" s="60">
        <v>1223.3499999999999</v>
      </c>
    </row>
    <row r="80" spans="1:2" x14ac:dyDescent="0.2">
      <c r="A80" s="59" t="s">
        <v>589</v>
      </c>
      <c r="B80" s="60">
        <v>1503.4</v>
      </c>
    </row>
    <row r="81" spans="1:2" x14ac:dyDescent="0.2">
      <c r="A81" s="59" t="s">
        <v>590</v>
      </c>
      <c r="B81" s="60">
        <v>104490.8</v>
      </c>
    </row>
    <row r="82" spans="1:2" x14ac:dyDescent="0.2">
      <c r="A82" s="59" t="s">
        <v>591</v>
      </c>
      <c r="B82" s="60">
        <v>191179.34</v>
      </c>
    </row>
    <row r="83" spans="1:2" x14ac:dyDescent="0.2">
      <c r="A83" s="59" t="s">
        <v>592</v>
      </c>
      <c r="B83" s="60">
        <v>26771.97</v>
      </c>
    </row>
    <row r="84" spans="1:2" x14ac:dyDescent="0.2">
      <c r="A84" s="59" t="s">
        <v>593</v>
      </c>
      <c r="B84" s="60">
        <v>52041.36</v>
      </c>
    </row>
    <row r="85" spans="1:2" x14ac:dyDescent="0.2">
      <c r="A85" s="59" t="s">
        <v>594</v>
      </c>
      <c r="B85" s="60">
        <v>11524.35</v>
      </c>
    </row>
    <row r="86" spans="1:2" x14ac:dyDescent="0.2">
      <c r="A86" s="59" t="s">
        <v>25</v>
      </c>
      <c r="B86" s="60">
        <v>152029.67000000001</v>
      </c>
    </row>
    <row r="87" spans="1:2" x14ac:dyDescent="0.2">
      <c r="A87" s="59" t="s">
        <v>595</v>
      </c>
      <c r="B87" s="60">
        <v>133244.97000000003</v>
      </c>
    </row>
    <row r="88" spans="1:2" x14ac:dyDescent="0.2">
      <c r="A88" s="59" t="s">
        <v>596</v>
      </c>
      <c r="B88" s="60">
        <v>13170.699999999999</v>
      </c>
    </row>
    <row r="89" spans="1:2" x14ac:dyDescent="0.2">
      <c r="A89" s="59" t="s">
        <v>597</v>
      </c>
      <c r="B89" s="60">
        <v>5614</v>
      </c>
    </row>
    <row r="90" spans="1:2" x14ac:dyDescent="0.2">
      <c r="A90" s="59" t="s">
        <v>27</v>
      </c>
      <c r="B90" s="60">
        <v>56247.280000000006</v>
      </c>
    </row>
    <row r="91" spans="1:2" x14ac:dyDescent="0.2">
      <c r="A91" s="59" t="s">
        <v>598</v>
      </c>
      <c r="B91" s="60">
        <v>46096.880000000005</v>
      </c>
    </row>
    <row r="92" spans="1:2" x14ac:dyDescent="0.2">
      <c r="A92" s="59" t="s">
        <v>599</v>
      </c>
      <c r="B92" s="60">
        <v>10150.4</v>
      </c>
    </row>
    <row r="93" spans="1:2" x14ac:dyDescent="0.2">
      <c r="A93" s="59" t="s">
        <v>29</v>
      </c>
      <c r="B93" s="60">
        <v>81901.440000000002</v>
      </c>
    </row>
    <row r="94" spans="1:2" x14ac:dyDescent="0.2">
      <c r="A94" s="59" t="s">
        <v>600</v>
      </c>
      <c r="B94" s="60">
        <v>50482.19</v>
      </c>
    </row>
    <row r="95" spans="1:2" x14ac:dyDescent="0.2">
      <c r="A95" s="59" t="s">
        <v>601</v>
      </c>
      <c r="B95" s="60">
        <v>13340.19</v>
      </c>
    </row>
    <row r="96" spans="1:2" x14ac:dyDescent="0.2">
      <c r="A96" s="59" t="s">
        <v>602</v>
      </c>
      <c r="B96" s="60">
        <v>35.4</v>
      </c>
    </row>
    <row r="97" spans="1:2" x14ac:dyDescent="0.2">
      <c r="A97" s="59" t="s">
        <v>603</v>
      </c>
      <c r="B97" s="60">
        <v>6920.37</v>
      </c>
    </row>
    <row r="98" spans="1:2" x14ac:dyDescent="0.2">
      <c r="A98" s="59" t="s">
        <v>604</v>
      </c>
      <c r="B98" s="60">
        <v>11123.29</v>
      </c>
    </row>
    <row r="99" spans="1:2" x14ac:dyDescent="0.2">
      <c r="A99" s="59" t="s">
        <v>30</v>
      </c>
      <c r="B99" s="60">
        <v>11773.61</v>
      </c>
    </row>
    <row r="100" spans="1:2" x14ac:dyDescent="0.2">
      <c r="A100" s="59" t="s">
        <v>30</v>
      </c>
      <c r="B100" s="60">
        <v>11773.61</v>
      </c>
    </row>
    <row r="101" spans="1:2" x14ac:dyDescent="0.2">
      <c r="A101" s="59" t="s">
        <v>605</v>
      </c>
      <c r="B101" s="60">
        <v>274</v>
      </c>
    </row>
    <row r="102" spans="1:2" x14ac:dyDescent="0.2">
      <c r="A102" s="59" t="s">
        <v>606</v>
      </c>
      <c r="B102" s="60">
        <v>11499.61</v>
      </c>
    </row>
    <row r="103" spans="1:2" x14ac:dyDescent="0.2">
      <c r="A103" s="59" t="s">
        <v>607</v>
      </c>
      <c r="B103" s="60">
        <v>7380031.0999999996</v>
      </c>
    </row>
    <row r="104" spans="1:2" x14ac:dyDescent="0.2">
      <c r="A104" s="59" t="s">
        <v>32</v>
      </c>
      <c r="B104" s="60">
        <v>5498044.7199999997</v>
      </c>
    </row>
    <row r="105" spans="1:2" x14ac:dyDescent="0.2">
      <c r="A105" s="59" t="s">
        <v>608</v>
      </c>
      <c r="B105" s="60">
        <v>5498044.7199999997</v>
      </c>
    </row>
    <row r="106" spans="1:2" x14ac:dyDescent="0.2">
      <c r="A106" s="59" t="s">
        <v>33</v>
      </c>
      <c r="B106" s="60">
        <v>1578687.5999999999</v>
      </c>
    </row>
    <row r="107" spans="1:2" x14ac:dyDescent="0.2">
      <c r="A107" s="59" t="s">
        <v>609</v>
      </c>
      <c r="B107" s="60">
        <v>1578687.5999999999</v>
      </c>
    </row>
    <row r="108" spans="1:2" x14ac:dyDescent="0.2">
      <c r="A108" s="59" t="s">
        <v>610</v>
      </c>
      <c r="B108" s="60">
        <v>157387.10999999999</v>
      </c>
    </row>
    <row r="109" spans="1:2" x14ac:dyDescent="0.2">
      <c r="A109" s="59" t="s">
        <v>611</v>
      </c>
      <c r="B109" s="60">
        <v>157387.10999999999</v>
      </c>
    </row>
    <row r="110" spans="1:2" x14ac:dyDescent="0.2">
      <c r="A110" s="59" t="s">
        <v>67</v>
      </c>
      <c r="B110" s="60">
        <v>44830.1</v>
      </c>
    </row>
    <row r="111" spans="1:2" x14ac:dyDescent="0.2">
      <c r="A111" s="59" t="s">
        <v>612</v>
      </c>
      <c r="B111" s="60">
        <v>44830.1</v>
      </c>
    </row>
    <row r="112" spans="1:2" x14ac:dyDescent="0.2">
      <c r="A112" s="59" t="s">
        <v>613</v>
      </c>
      <c r="B112" s="60">
        <v>101081.57</v>
      </c>
    </row>
    <row r="113" spans="1:2" x14ac:dyDescent="0.2">
      <c r="A113" s="59" t="s">
        <v>614</v>
      </c>
      <c r="B113" s="60">
        <v>450</v>
      </c>
    </row>
    <row r="114" spans="1:2" x14ac:dyDescent="0.2">
      <c r="A114" s="59" t="s">
        <v>615</v>
      </c>
      <c r="B114" s="60">
        <v>98304.58</v>
      </c>
    </row>
    <row r="115" spans="1:2" x14ac:dyDescent="0.2">
      <c r="A115" s="59" t="s">
        <v>616</v>
      </c>
      <c r="B115" s="60">
        <v>2326.9899999999998</v>
      </c>
    </row>
    <row r="116" spans="1:2" x14ac:dyDescent="0.2">
      <c r="A116" s="59" t="s">
        <v>36</v>
      </c>
      <c r="B116" s="60">
        <v>97842.619999999981</v>
      </c>
    </row>
    <row r="117" spans="1:2" x14ac:dyDescent="0.2">
      <c r="A117" s="59" t="s">
        <v>36</v>
      </c>
      <c r="B117" s="60">
        <v>97842.619999999981</v>
      </c>
    </row>
    <row r="118" spans="1:2" x14ac:dyDescent="0.2">
      <c r="A118" s="59" t="s">
        <v>617</v>
      </c>
      <c r="B118" s="60">
        <v>18516.629999999997</v>
      </c>
    </row>
    <row r="119" spans="1:2" x14ac:dyDescent="0.2">
      <c r="A119" s="59" t="s">
        <v>618</v>
      </c>
      <c r="B119" s="60">
        <v>79325.989999999991</v>
      </c>
    </row>
    <row r="120" spans="1:2" x14ac:dyDescent="0.2">
      <c r="A120" s="59" t="s">
        <v>37</v>
      </c>
      <c r="B120" s="60">
        <v>30126.04</v>
      </c>
    </row>
    <row r="121" spans="1:2" x14ac:dyDescent="0.2">
      <c r="A121" s="59" t="s">
        <v>39</v>
      </c>
      <c r="B121" s="60">
        <v>30126.04</v>
      </c>
    </row>
    <row r="122" spans="1:2" x14ac:dyDescent="0.2">
      <c r="A122" s="59" t="s">
        <v>619</v>
      </c>
      <c r="B122" s="60">
        <v>30126.04</v>
      </c>
    </row>
    <row r="123" spans="1:2" x14ac:dyDescent="0.2">
      <c r="A123" s="59" t="s">
        <v>40</v>
      </c>
      <c r="B123" s="60">
        <v>50845.239999999991</v>
      </c>
    </row>
    <row r="124" spans="1:2" x14ac:dyDescent="0.2">
      <c r="A124" s="59" t="s">
        <v>40</v>
      </c>
      <c r="B124" s="60">
        <v>50845.239999999991</v>
      </c>
    </row>
    <row r="125" spans="1:2" x14ac:dyDescent="0.2">
      <c r="A125" s="59" t="s">
        <v>620</v>
      </c>
      <c r="B125" s="60">
        <v>8885</v>
      </c>
    </row>
    <row r="126" spans="1:2" x14ac:dyDescent="0.2">
      <c r="A126" s="59" t="s">
        <v>621</v>
      </c>
      <c r="B126" s="60">
        <v>41960.24</v>
      </c>
    </row>
    <row r="127" spans="1:2" ht="15.75" x14ac:dyDescent="0.2">
      <c r="A127" s="58" t="s">
        <v>622</v>
      </c>
      <c r="B127" s="61">
        <v>-130291.24</v>
      </c>
    </row>
    <row r="128" spans="1:2" x14ac:dyDescent="0.2">
      <c r="A128" s="59" t="s">
        <v>623</v>
      </c>
      <c r="B128" s="60">
        <v>986.5</v>
      </c>
    </row>
    <row r="129" spans="1:2" x14ac:dyDescent="0.2">
      <c r="A129" s="59" t="s">
        <v>45</v>
      </c>
      <c r="B129" s="60">
        <v>986.51</v>
      </c>
    </row>
    <row r="130" spans="1:2" x14ac:dyDescent="0.2">
      <c r="A130" s="59" t="s">
        <v>45</v>
      </c>
      <c r="B130" s="60">
        <v>986.51</v>
      </c>
    </row>
    <row r="131" spans="1:2" x14ac:dyDescent="0.2">
      <c r="A131" s="59" t="s">
        <v>624</v>
      </c>
      <c r="B131" s="60">
        <v>986.51</v>
      </c>
    </row>
    <row r="132" spans="1:2" x14ac:dyDescent="0.2">
      <c r="A132" s="59" t="s">
        <v>46</v>
      </c>
      <c r="B132" s="60">
        <v>-0.01</v>
      </c>
    </row>
    <row r="133" spans="1:2" x14ac:dyDescent="0.2">
      <c r="A133" s="59" t="s">
        <v>47</v>
      </c>
      <c r="B133" s="60">
        <v>-0.01</v>
      </c>
    </row>
    <row r="134" spans="1:2" x14ac:dyDescent="0.2">
      <c r="A134" s="59" t="s">
        <v>625</v>
      </c>
      <c r="B134" s="60">
        <v>-0.01</v>
      </c>
    </row>
    <row r="135" spans="1:2" x14ac:dyDescent="0.2">
      <c r="A135" s="59" t="s">
        <v>52</v>
      </c>
      <c r="B135" s="60">
        <v>8848.84</v>
      </c>
    </row>
    <row r="136" spans="1:2" x14ac:dyDescent="0.2">
      <c r="A136" s="59" t="s">
        <v>52</v>
      </c>
      <c r="B136" s="60">
        <v>8848.84</v>
      </c>
    </row>
    <row r="137" spans="1:2" x14ac:dyDescent="0.2">
      <c r="A137" s="59" t="s">
        <v>52</v>
      </c>
      <c r="B137" s="60">
        <v>8848.84</v>
      </c>
    </row>
    <row r="138" spans="1:2" x14ac:dyDescent="0.2">
      <c r="A138" s="59" t="s">
        <v>626</v>
      </c>
      <c r="B138" s="60">
        <v>8848.84</v>
      </c>
    </row>
    <row r="139" spans="1:2" x14ac:dyDescent="0.2">
      <c r="A139" s="59" t="s">
        <v>529</v>
      </c>
      <c r="B139" s="60">
        <v>-138153.57999999999</v>
      </c>
    </row>
    <row r="140" spans="1:2" x14ac:dyDescent="0.2">
      <c r="A140" s="59" t="s">
        <v>529</v>
      </c>
      <c r="B140" s="60">
        <v>-138153.57999999999</v>
      </c>
    </row>
    <row r="141" spans="1:2" x14ac:dyDescent="0.2">
      <c r="A141" s="59" t="s">
        <v>529</v>
      </c>
      <c r="B141" s="60">
        <v>-138153.57999999999</v>
      </c>
    </row>
    <row r="142" spans="1:2" ht="15.75" x14ac:dyDescent="0.2">
      <c r="A142" s="58" t="s">
        <v>627</v>
      </c>
      <c r="B142" s="61">
        <v>-138153.57999999999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4"/>
  <sheetViews>
    <sheetView topLeftCell="A385" workbookViewId="0">
      <selection activeCell="C407" sqref="C407"/>
    </sheetView>
  </sheetViews>
  <sheetFormatPr defaultRowHeight="12.75" x14ac:dyDescent="0.2"/>
  <cols>
    <col min="1" max="1" width="53.5703125" style="49" bestFit="1" customWidth="1"/>
    <col min="2" max="2" width="14.140625" style="50" bestFit="1" customWidth="1"/>
    <col min="3" max="3" width="14.140625" bestFit="1" customWidth="1"/>
    <col min="4" max="4" width="10.140625" bestFit="1" customWidth="1"/>
  </cols>
  <sheetData>
    <row r="1" spans="1:4" ht="21" x14ac:dyDescent="0.2">
      <c r="A1" s="47" t="s">
        <v>70</v>
      </c>
    </row>
    <row r="2" spans="1:4" x14ac:dyDescent="0.2">
      <c r="A2" s="48" t="s">
        <v>71</v>
      </c>
      <c r="B2" s="51" t="s">
        <v>72</v>
      </c>
    </row>
    <row r="3" spans="1:4" x14ac:dyDescent="0.2">
      <c r="A3" s="49" t="s">
        <v>73</v>
      </c>
      <c r="B3" s="50">
        <v>34236048.789999999</v>
      </c>
      <c r="C3" s="50" t="e">
        <f>+SUMIF(#REF!,'Fonte coy'!A:A,#REF!)</f>
        <v>#REF!</v>
      </c>
      <c r="D3" s="52" t="e">
        <f>+B3-C3</f>
        <v>#REF!</v>
      </c>
    </row>
    <row r="4" spans="1:4" x14ac:dyDescent="0.2">
      <c r="A4" s="49" t="s">
        <v>74</v>
      </c>
      <c r="B4" s="50">
        <v>30054923.41</v>
      </c>
      <c r="C4" s="50" t="e">
        <f>+SUMIF(#REF!,'Fonte coy'!A:A,#REF!)</f>
        <v>#REF!</v>
      </c>
      <c r="D4" s="52" t="e">
        <f t="shared" ref="D4:D67" si="0">+B4-C4</f>
        <v>#REF!</v>
      </c>
    </row>
    <row r="5" spans="1:4" x14ac:dyDescent="0.2">
      <c r="A5" s="49" t="s">
        <v>75</v>
      </c>
      <c r="B5" s="50">
        <v>5459.73</v>
      </c>
      <c r="C5" s="50" t="e">
        <f>+SUMIF(#REF!,'Fonte coy'!A:A,#REF!)</f>
        <v>#REF!</v>
      </c>
      <c r="D5" s="52" t="e">
        <f t="shared" si="0"/>
        <v>#REF!</v>
      </c>
    </row>
    <row r="6" spans="1:4" x14ac:dyDescent="0.2">
      <c r="A6" s="49" t="s">
        <v>76</v>
      </c>
      <c r="B6" s="50">
        <v>2518.9</v>
      </c>
      <c r="C6" s="50" t="e">
        <f>+SUMIF(#REF!,'Fonte coy'!A:A,#REF!)</f>
        <v>#REF!</v>
      </c>
      <c r="D6" s="52" t="e">
        <f t="shared" si="0"/>
        <v>#REF!</v>
      </c>
    </row>
    <row r="7" spans="1:4" x14ac:dyDescent="0.2">
      <c r="A7" s="49" t="s">
        <v>77</v>
      </c>
      <c r="B7" s="50">
        <v>2518.9</v>
      </c>
      <c r="C7" s="50" t="e">
        <f>+SUMIF(#REF!,'Fonte coy'!A:A,#REF!)</f>
        <v>#REF!</v>
      </c>
      <c r="D7" s="52" t="e">
        <f t="shared" si="0"/>
        <v>#REF!</v>
      </c>
    </row>
    <row r="8" spans="1:4" x14ac:dyDescent="0.2">
      <c r="A8" s="49" t="s">
        <v>78</v>
      </c>
      <c r="B8" s="50">
        <v>2518.9</v>
      </c>
      <c r="C8" s="50" t="e">
        <f>+SUMIF(#REF!,'Fonte coy'!A:A,#REF!)</f>
        <v>#REF!</v>
      </c>
      <c r="D8" s="52" t="e">
        <f t="shared" si="0"/>
        <v>#REF!</v>
      </c>
    </row>
    <row r="9" spans="1:4" x14ac:dyDescent="0.2">
      <c r="A9" s="49" t="s">
        <v>79</v>
      </c>
      <c r="B9" s="50">
        <v>2940.83</v>
      </c>
      <c r="C9" s="50" t="e">
        <f>+SUMIF(#REF!,'Fonte coy'!A:A,#REF!)</f>
        <v>#REF!</v>
      </c>
      <c r="D9" s="52" t="e">
        <f t="shared" si="0"/>
        <v>#REF!</v>
      </c>
    </row>
    <row r="10" spans="1:4" x14ac:dyDescent="0.2">
      <c r="A10" s="49" t="s">
        <v>80</v>
      </c>
      <c r="B10" s="50">
        <v>2940.83</v>
      </c>
      <c r="C10" s="50" t="e">
        <f>+SUMIF(#REF!,'Fonte coy'!A:A,#REF!)</f>
        <v>#REF!</v>
      </c>
      <c r="D10" s="52" t="e">
        <f t="shared" si="0"/>
        <v>#REF!</v>
      </c>
    </row>
    <row r="11" spans="1:4" x14ac:dyDescent="0.2">
      <c r="A11" s="49" t="s">
        <v>81</v>
      </c>
      <c r="B11" s="50">
        <v>2940.83</v>
      </c>
      <c r="C11" s="50" t="e">
        <f>+SUMIF(#REF!,'Fonte coy'!A:A,#REF!)</f>
        <v>#REF!</v>
      </c>
      <c r="D11" s="52" t="e">
        <f t="shared" si="0"/>
        <v>#REF!</v>
      </c>
    </row>
    <row r="12" spans="1:4" x14ac:dyDescent="0.2">
      <c r="A12" s="49" t="s">
        <v>82</v>
      </c>
      <c r="B12" s="50">
        <v>29899502.350000001</v>
      </c>
      <c r="C12" s="50" t="e">
        <f>+SUMIF(#REF!,'Fonte coy'!A:A,#REF!)</f>
        <v>#REF!</v>
      </c>
      <c r="D12" s="52" t="e">
        <f t="shared" si="0"/>
        <v>#REF!</v>
      </c>
    </row>
    <row r="13" spans="1:4" x14ac:dyDescent="0.2">
      <c r="A13" s="49" t="s">
        <v>83</v>
      </c>
      <c r="B13" s="50">
        <v>29692328.359999999</v>
      </c>
      <c r="C13" s="50" t="e">
        <f>+SUMIF(#REF!,'Fonte coy'!A:A,#REF!)</f>
        <v>#REF!</v>
      </c>
      <c r="D13" s="52" t="e">
        <f t="shared" si="0"/>
        <v>#REF!</v>
      </c>
    </row>
    <row r="14" spans="1:4" x14ac:dyDescent="0.2">
      <c r="A14" s="49" t="s">
        <v>84</v>
      </c>
      <c r="B14" s="50">
        <v>29692328.359999999</v>
      </c>
      <c r="C14" s="50" t="e">
        <f>+SUMIF(#REF!,'Fonte coy'!A:A,#REF!)</f>
        <v>#REF!</v>
      </c>
      <c r="D14" s="52" t="e">
        <f t="shared" si="0"/>
        <v>#REF!</v>
      </c>
    </row>
    <row r="15" spans="1:4" x14ac:dyDescent="0.2">
      <c r="A15" s="49" t="s">
        <v>85</v>
      </c>
      <c r="B15" s="50">
        <v>29692985.859999999</v>
      </c>
      <c r="C15" s="50" t="e">
        <f>+SUMIF(#REF!,'Fonte coy'!A:A,#REF!)</f>
        <v>#REF!</v>
      </c>
      <c r="D15" s="52" t="e">
        <f t="shared" si="0"/>
        <v>#REF!</v>
      </c>
    </row>
    <row r="16" spans="1:4" x14ac:dyDescent="0.2">
      <c r="A16" s="49" t="s">
        <v>86</v>
      </c>
      <c r="B16" s="50">
        <v>-657.5</v>
      </c>
      <c r="C16" s="50" t="e">
        <f>+SUMIF(#REF!,'Fonte coy'!A:A,#REF!)</f>
        <v>#REF!</v>
      </c>
      <c r="D16" s="52" t="e">
        <f t="shared" si="0"/>
        <v>#REF!</v>
      </c>
    </row>
    <row r="17" spans="1:4" x14ac:dyDescent="0.2">
      <c r="A17" s="49" t="s">
        <v>87</v>
      </c>
      <c r="B17" s="50">
        <v>23936.38</v>
      </c>
      <c r="C17" s="50" t="e">
        <f>+SUMIF(#REF!,'Fonte coy'!A:A,#REF!)</f>
        <v>#REF!</v>
      </c>
      <c r="D17" s="52" t="e">
        <f t="shared" si="0"/>
        <v>#REF!</v>
      </c>
    </row>
    <row r="18" spans="1:4" x14ac:dyDescent="0.2">
      <c r="A18" s="49" t="s">
        <v>88</v>
      </c>
      <c r="B18" s="50">
        <v>23936.38</v>
      </c>
      <c r="C18" s="50" t="e">
        <f>+SUMIF(#REF!,'Fonte coy'!A:A,#REF!)</f>
        <v>#REF!</v>
      </c>
      <c r="D18" s="52" t="e">
        <f t="shared" si="0"/>
        <v>#REF!</v>
      </c>
    </row>
    <row r="19" spans="1:4" x14ac:dyDescent="0.2">
      <c r="A19" s="49" t="s">
        <v>89</v>
      </c>
      <c r="B19" s="50">
        <v>63813.59</v>
      </c>
      <c r="C19" s="50" t="e">
        <f>+SUMIF(#REF!,'Fonte coy'!A:A,#REF!)</f>
        <v>#REF!</v>
      </c>
      <c r="D19" s="52" t="e">
        <f t="shared" si="0"/>
        <v>#REF!</v>
      </c>
    </row>
    <row r="20" spans="1:4" x14ac:dyDescent="0.2">
      <c r="A20" s="49" t="s">
        <v>90</v>
      </c>
      <c r="B20" s="50">
        <v>-39877.21</v>
      </c>
      <c r="C20" s="50" t="e">
        <f>+SUMIF(#REF!,'Fonte coy'!A:A,#REF!)</f>
        <v>#REF!</v>
      </c>
      <c r="D20" s="52" t="e">
        <f t="shared" si="0"/>
        <v>#REF!</v>
      </c>
    </row>
    <row r="21" spans="1:4" x14ac:dyDescent="0.2">
      <c r="A21" s="49" t="s">
        <v>91</v>
      </c>
      <c r="B21" s="50">
        <v>77835.91</v>
      </c>
      <c r="C21" s="50" t="e">
        <f>+SUMIF(#REF!,'Fonte coy'!A:A,#REF!)</f>
        <v>#REF!</v>
      </c>
      <c r="D21" s="52" t="e">
        <f t="shared" si="0"/>
        <v>#REF!</v>
      </c>
    </row>
    <row r="22" spans="1:4" x14ac:dyDescent="0.2">
      <c r="A22" s="49" t="s">
        <v>92</v>
      </c>
      <c r="B22" s="50">
        <v>3871.17</v>
      </c>
      <c r="C22" s="50" t="e">
        <f>+SUMIF(#REF!,'Fonte coy'!A:A,#REF!)</f>
        <v>#REF!</v>
      </c>
      <c r="D22" s="52" t="e">
        <f t="shared" si="0"/>
        <v>#REF!</v>
      </c>
    </row>
    <row r="23" spans="1:4" x14ac:dyDescent="0.2">
      <c r="A23" s="49" t="s">
        <v>93</v>
      </c>
      <c r="B23" s="50">
        <v>59292.62</v>
      </c>
      <c r="C23" s="50" t="e">
        <f>+SUMIF(#REF!,'Fonte coy'!A:A,#REF!)</f>
        <v>#REF!</v>
      </c>
      <c r="D23" s="52" t="e">
        <f t="shared" si="0"/>
        <v>#REF!</v>
      </c>
    </row>
    <row r="24" spans="1:4" x14ac:dyDescent="0.2">
      <c r="A24" s="49" t="s">
        <v>94</v>
      </c>
      <c r="B24" s="50">
        <v>-55421.45</v>
      </c>
      <c r="C24" s="50" t="e">
        <f>+SUMIF(#REF!,'Fonte coy'!A:A,#REF!)</f>
        <v>#REF!</v>
      </c>
      <c r="D24" s="52" t="e">
        <f t="shared" si="0"/>
        <v>#REF!</v>
      </c>
    </row>
    <row r="25" spans="1:4" x14ac:dyDescent="0.2">
      <c r="A25" s="49" t="s">
        <v>95</v>
      </c>
      <c r="B25" s="50">
        <v>56952.9</v>
      </c>
      <c r="C25" s="50" t="e">
        <f>+SUMIF(#REF!,'Fonte coy'!A:A,#REF!)</f>
        <v>#REF!</v>
      </c>
      <c r="D25" s="52" t="e">
        <f t="shared" si="0"/>
        <v>#REF!</v>
      </c>
    </row>
    <row r="26" spans="1:4" x14ac:dyDescent="0.2">
      <c r="A26" s="49" t="s">
        <v>96</v>
      </c>
      <c r="B26" s="50">
        <v>1673726.78</v>
      </c>
      <c r="C26" s="50" t="e">
        <f>+SUMIF(#REF!,'Fonte coy'!A:A,#REF!)</f>
        <v>#REF!</v>
      </c>
      <c r="D26" s="52" t="e">
        <f t="shared" si="0"/>
        <v>#REF!</v>
      </c>
    </row>
    <row r="27" spans="1:4" x14ac:dyDescent="0.2">
      <c r="A27" s="49" t="s">
        <v>97</v>
      </c>
      <c r="B27" s="50">
        <v>-1616773.88</v>
      </c>
      <c r="C27" s="50" t="e">
        <f>+SUMIF(#REF!,'Fonte coy'!A:A,#REF!)</f>
        <v>#REF!</v>
      </c>
      <c r="D27" s="52" t="e">
        <f t="shared" si="0"/>
        <v>#REF!</v>
      </c>
    </row>
    <row r="28" spans="1:4" x14ac:dyDescent="0.2">
      <c r="A28" s="49" t="s">
        <v>98</v>
      </c>
      <c r="B28" s="50">
        <v>17011.84</v>
      </c>
      <c r="C28" s="50" t="e">
        <f>+SUMIF(#REF!,'Fonte coy'!A:A,#REF!)</f>
        <v>#REF!</v>
      </c>
      <c r="D28" s="52" t="e">
        <f t="shared" si="0"/>
        <v>#REF!</v>
      </c>
    </row>
    <row r="29" spans="1:4" x14ac:dyDescent="0.2">
      <c r="A29" s="49" t="s">
        <v>99</v>
      </c>
      <c r="B29" s="50">
        <v>361914.19</v>
      </c>
      <c r="C29" s="50" t="e">
        <f>+SUMIF(#REF!,'Fonte coy'!A:A,#REF!)</f>
        <v>#REF!</v>
      </c>
      <c r="D29" s="52" t="e">
        <f t="shared" si="0"/>
        <v>#REF!</v>
      </c>
    </row>
    <row r="30" spans="1:4" x14ac:dyDescent="0.2">
      <c r="A30" s="49" t="s">
        <v>100</v>
      </c>
      <c r="B30" s="50">
        <v>-344902.35</v>
      </c>
      <c r="C30" s="50" t="e">
        <f>+SUMIF(#REF!,'Fonte coy'!A:A,#REF!)</f>
        <v>#REF!</v>
      </c>
      <c r="D30" s="52" t="e">
        <f t="shared" si="0"/>
        <v>#REF!</v>
      </c>
    </row>
    <row r="31" spans="1:4" x14ac:dyDescent="0.2">
      <c r="A31" s="49" t="s">
        <v>101</v>
      </c>
      <c r="B31" s="50">
        <v>0</v>
      </c>
      <c r="C31" s="50" t="e">
        <f>+SUMIF(#REF!,'Fonte coy'!A:A,#REF!)</f>
        <v>#REF!</v>
      </c>
      <c r="D31" s="52" t="e">
        <f t="shared" si="0"/>
        <v>#REF!</v>
      </c>
    </row>
    <row r="32" spans="1:4" x14ac:dyDescent="0.2">
      <c r="A32" s="49" t="s">
        <v>102</v>
      </c>
      <c r="B32" s="50">
        <v>7513.88</v>
      </c>
      <c r="C32" s="50" t="e">
        <f>+SUMIF(#REF!,'Fonte coy'!A:A,#REF!)</f>
        <v>#REF!</v>
      </c>
      <c r="D32" s="52" t="e">
        <f t="shared" si="0"/>
        <v>#REF!</v>
      </c>
    </row>
    <row r="33" spans="1:4" x14ac:dyDescent="0.2">
      <c r="A33" s="49" t="s">
        <v>103</v>
      </c>
      <c r="B33" s="50">
        <v>-7513.88</v>
      </c>
      <c r="C33" s="50" t="e">
        <f>+SUMIF(#REF!,'Fonte coy'!A:A,#REF!)</f>
        <v>#REF!</v>
      </c>
      <c r="D33" s="52" t="e">
        <f t="shared" si="0"/>
        <v>#REF!</v>
      </c>
    </row>
    <row r="34" spans="1:4" x14ac:dyDescent="0.2">
      <c r="A34" s="49" t="s">
        <v>104</v>
      </c>
      <c r="B34" s="50">
        <v>105360.22</v>
      </c>
      <c r="C34" s="50" t="e">
        <f>+SUMIF(#REF!,'Fonte coy'!A:A,#REF!)</f>
        <v>#REF!</v>
      </c>
      <c r="D34" s="52" t="e">
        <f t="shared" si="0"/>
        <v>#REF!</v>
      </c>
    </row>
    <row r="35" spans="1:4" x14ac:dyDescent="0.2">
      <c r="A35" s="49" t="s">
        <v>105</v>
      </c>
      <c r="B35" s="50">
        <v>54704.17</v>
      </c>
      <c r="C35" s="50" t="e">
        <f>+SUMIF(#REF!,'Fonte coy'!A:A,#REF!)</f>
        <v>#REF!</v>
      </c>
      <c r="D35" s="52" t="e">
        <f t="shared" si="0"/>
        <v>#REF!</v>
      </c>
    </row>
    <row r="36" spans="1:4" x14ac:dyDescent="0.2">
      <c r="A36" s="49" t="s">
        <v>106</v>
      </c>
      <c r="B36" s="50">
        <v>931358.17</v>
      </c>
      <c r="C36" s="50" t="e">
        <f>+SUMIF(#REF!,'Fonte coy'!A:A,#REF!)</f>
        <v>#REF!</v>
      </c>
      <c r="D36" s="52" t="e">
        <f t="shared" si="0"/>
        <v>#REF!</v>
      </c>
    </row>
    <row r="37" spans="1:4" x14ac:dyDescent="0.2">
      <c r="A37" s="49" t="s">
        <v>107</v>
      </c>
      <c r="B37" s="50">
        <v>-876654</v>
      </c>
      <c r="C37" s="50" t="e">
        <f>+SUMIF(#REF!,'Fonte coy'!A:A,#REF!)</f>
        <v>#REF!</v>
      </c>
      <c r="D37" s="52" t="e">
        <f t="shared" si="0"/>
        <v>#REF!</v>
      </c>
    </row>
    <row r="38" spans="1:4" x14ac:dyDescent="0.2">
      <c r="A38" s="49" t="s">
        <v>108</v>
      </c>
      <c r="B38" s="50">
        <v>50656.05</v>
      </c>
      <c r="C38" s="50" t="e">
        <f>+SUMIF(#REF!,'Fonte coy'!A:A,#REF!)</f>
        <v>#REF!</v>
      </c>
      <c r="D38" s="52" t="e">
        <f t="shared" si="0"/>
        <v>#REF!</v>
      </c>
    </row>
    <row r="39" spans="1:4" x14ac:dyDescent="0.2">
      <c r="A39" s="49" t="s">
        <v>109</v>
      </c>
      <c r="B39" s="50">
        <v>107306.73</v>
      </c>
      <c r="C39" s="50" t="e">
        <f>+SUMIF(#REF!,'Fonte coy'!A:A,#REF!)</f>
        <v>#REF!</v>
      </c>
      <c r="D39" s="52" t="e">
        <f t="shared" si="0"/>
        <v>#REF!</v>
      </c>
    </row>
    <row r="40" spans="1:4" x14ac:dyDescent="0.2">
      <c r="A40" s="49" t="s">
        <v>110</v>
      </c>
      <c r="B40" s="50">
        <v>-105759.7</v>
      </c>
      <c r="C40" s="50" t="e">
        <f>+SUMIF(#REF!,'Fonte coy'!A:A,#REF!)</f>
        <v>#REF!</v>
      </c>
      <c r="D40" s="52" t="e">
        <f t="shared" si="0"/>
        <v>#REF!</v>
      </c>
    </row>
    <row r="41" spans="1:4" x14ac:dyDescent="0.2">
      <c r="A41" s="49" t="s">
        <v>111</v>
      </c>
      <c r="B41" s="50">
        <v>248783.83</v>
      </c>
      <c r="C41" s="50" t="e">
        <f>+SUMIF(#REF!,'Fonte coy'!A:A,#REF!)</f>
        <v>#REF!</v>
      </c>
      <c r="D41" s="52" t="e">
        <f t="shared" si="0"/>
        <v>#REF!</v>
      </c>
    </row>
    <row r="42" spans="1:4" x14ac:dyDescent="0.2">
      <c r="A42" s="49" t="s">
        <v>112</v>
      </c>
      <c r="B42" s="50">
        <v>-199674.81</v>
      </c>
      <c r="C42" s="50" t="e">
        <f>+SUMIF(#REF!,'Fonte coy'!A:A,#REF!)</f>
        <v>#REF!</v>
      </c>
      <c r="D42" s="52" t="e">
        <f t="shared" si="0"/>
        <v>#REF!</v>
      </c>
    </row>
    <row r="43" spans="1:4" x14ac:dyDescent="0.2">
      <c r="A43" s="49" t="s">
        <v>113</v>
      </c>
      <c r="B43" s="50">
        <v>41.48</v>
      </c>
      <c r="C43" s="50" t="e">
        <f>+SUMIF(#REF!,'Fonte coy'!A:A,#REF!)</f>
        <v>#REF!</v>
      </c>
      <c r="D43" s="52" t="e">
        <f t="shared" si="0"/>
        <v>#REF!</v>
      </c>
    </row>
    <row r="44" spans="1:4" x14ac:dyDescent="0.2">
      <c r="A44" s="49" t="s">
        <v>114</v>
      </c>
      <c r="B44" s="50">
        <v>0</v>
      </c>
      <c r="C44" s="50" t="e">
        <f>+SUMIF(#REF!,'Fonte coy'!A:A,#REF!)</f>
        <v>#REF!</v>
      </c>
      <c r="D44" s="52" t="e">
        <f t="shared" si="0"/>
        <v>#REF!</v>
      </c>
    </row>
    <row r="45" spans="1:4" x14ac:dyDescent="0.2">
      <c r="A45" s="49" t="s">
        <v>115</v>
      </c>
      <c r="B45" s="50">
        <v>43690</v>
      </c>
      <c r="C45" s="50" t="e">
        <f>+SUMIF(#REF!,'Fonte coy'!A:A,#REF!)</f>
        <v>#REF!</v>
      </c>
      <c r="D45" s="52" t="e">
        <f t="shared" si="0"/>
        <v>#REF!</v>
      </c>
    </row>
    <row r="46" spans="1:4" x14ac:dyDescent="0.2">
      <c r="A46" s="49" t="s">
        <v>116</v>
      </c>
      <c r="B46" s="50">
        <v>-43690</v>
      </c>
      <c r="C46" s="50" t="e">
        <f>+SUMIF(#REF!,'Fonte coy'!A:A,#REF!)</f>
        <v>#REF!</v>
      </c>
      <c r="D46" s="52" t="e">
        <f t="shared" si="0"/>
        <v>#REF!</v>
      </c>
    </row>
    <row r="47" spans="1:4" x14ac:dyDescent="0.2">
      <c r="A47" s="49" t="s">
        <v>117</v>
      </c>
      <c r="B47" s="50">
        <v>41.48</v>
      </c>
      <c r="C47" s="50" t="e">
        <f>+SUMIF(#REF!,'Fonte coy'!A:A,#REF!)</f>
        <v>#REF!</v>
      </c>
      <c r="D47" s="52" t="e">
        <f t="shared" si="0"/>
        <v>#REF!</v>
      </c>
    </row>
    <row r="48" spans="1:4" x14ac:dyDescent="0.2">
      <c r="A48" s="49" t="s">
        <v>118</v>
      </c>
      <c r="B48" s="50">
        <v>13042.46</v>
      </c>
      <c r="C48" s="50" t="e">
        <f>+SUMIF(#REF!,'Fonte coy'!A:A,#REF!)</f>
        <v>#REF!</v>
      </c>
      <c r="D48" s="52" t="e">
        <f t="shared" si="0"/>
        <v>#REF!</v>
      </c>
    </row>
    <row r="49" spans="1:4" x14ac:dyDescent="0.2">
      <c r="A49" s="49" t="s">
        <v>119</v>
      </c>
      <c r="B49" s="50">
        <v>-13000.98</v>
      </c>
      <c r="C49" s="50" t="e">
        <f>+SUMIF(#REF!,'Fonte coy'!A:A,#REF!)</f>
        <v>#REF!</v>
      </c>
      <c r="D49" s="52" t="e">
        <f t="shared" si="0"/>
        <v>#REF!</v>
      </c>
    </row>
    <row r="50" spans="1:4" x14ac:dyDescent="0.2">
      <c r="A50" s="49" t="s">
        <v>120</v>
      </c>
      <c r="B50" s="50">
        <v>0</v>
      </c>
      <c r="C50" s="50" t="e">
        <f>+SUMIF(#REF!,'Fonte coy'!A:A,#REF!)</f>
        <v>#REF!</v>
      </c>
      <c r="D50" s="52" t="e">
        <f t="shared" si="0"/>
        <v>#REF!</v>
      </c>
    </row>
    <row r="51" spans="1:4" x14ac:dyDescent="0.2">
      <c r="A51" s="49" t="s">
        <v>121</v>
      </c>
      <c r="B51" s="50">
        <v>0</v>
      </c>
      <c r="C51" s="50" t="e">
        <f>+SUMIF(#REF!,'Fonte coy'!A:A,#REF!)</f>
        <v>#REF!</v>
      </c>
      <c r="D51" s="52" t="e">
        <f t="shared" si="0"/>
        <v>#REF!</v>
      </c>
    </row>
    <row r="52" spans="1:4" x14ac:dyDescent="0.2">
      <c r="A52" s="49" t="s">
        <v>122</v>
      </c>
      <c r="B52" s="50">
        <v>149961.32999999999</v>
      </c>
      <c r="C52" s="50" t="e">
        <f>+SUMIF(#REF!,'Fonte coy'!A:A,#REF!)</f>
        <v>#REF!</v>
      </c>
      <c r="D52" s="52" t="e">
        <f t="shared" si="0"/>
        <v>#REF!</v>
      </c>
    </row>
    <row r="53" spans="1:4" x14ac:dyDescent="0.2">
      <c r="A53" s="49" t="s">
        <v>123</v>
      </c>
      <c r="B53" s="50">
        <v>149961.32999999999</v>
      </c>
      <c r="C53" s="50" t="e">
        <f>+SUMIF(#REF!,'Fonte coy'!A:A,#REF!)</f>
        <v>#REF!</v>
      </c>
      <c r="D53" s="52" t="e">
        <f t="shared" si="0"/>
        <v>#REF!</v>
      </c>
    </row>
    <row r="54" spans="1:4" x14ac:dyDescent="0.2">
      <c r="A54" s="49" t="s">
        <v>124</v>
      </c>
      <c r="B54" s="50">
        <v>1549.2</v>
      </c>
      <c r="C54" s="50" t="e">
        <f>+SUMIF(#REF!,'Fonte coy'!A:A,#REF!)</f>
        <v>#REF!</v>
      </c>
      <c r="D54" s="52" t="e">
        <f t="shared" si="0"/>
        <v>#REF!</v>
      </c>
    </row>
    <row r="55" spans="1:4" x14ac:dyDescent="0.2">
      <c r="A55" s="49" t="s">
        <v>125</v>
      </c>
      <c r="B55" s="50">
        <v>1549.2</v>
      </c>
      <c r="C55" s="50" t="e">
        <f>+SUMIF(#REF!,'Fonte coy'!A:A,#REF!)</f>
        <v>#REF!</v>
      </c>
      <c r="D55" s="52" t="e">
        <f t="shared" si="0"/>
        <v>#REF!</v>
      </c>
    </row>
    <row r="56" spans="1:4" x14ac:dyDescent="0.2">
      <c r="A56" s="49" t="s">
        <v>126</v>
      </c>
      <c r="B56" s="50">
        <v>148412.13</v>
      </c>
      <c r="C56" s="50" t="e">
        <f>+SUMIF(#REF!,'Fonte coy'!A:A,#REF!)</f>
        <v>#REF!</v>
      </c>
      <c r="D56" s="52" t="e">
        <f t="shared" si="0"/>
        <v>#REF!</v>
      </c>
    </row>
    <row r="57" spans="1:4" x14ac:dyDescent="0.2">
      <c r="A57" s="49" t="s">
        <v>127</v>
      </c>
      <c r="B57" s="50">
        <v>77.47</v>
      </c>
      <c r="C57" s="50" t="e">
        <f>+SUMIF(#REF!,'Fonte coy'!A:A,#REF!)</f>
        <v>#REF!</v>
      </c>
      <c r="D57" s="52" t="e">
        <f t="shared" si="0"/>
        <v>#REF!</v>
      </c>
    </row>
    <row r="58" spans="1:4" x14ac:dyDescent="0.2">
      <c r="A58" s="49" t="s">
        <v>128</v>
      </c>
      <c r="B58" s="50">
        <v>148334.66</v>
      </c>
      <c r="C58" s="50" t="e">
        <f>+SUMIF(#REF!,'Fonte coy'!A:A,#REF!)</f>
        <v>#REF!</v>
      </c>
      <c r="D58" s="52" t="e">
        <f t="shared" si="0"/>
        <v>#REF!</v>
      </c>
    </row>
    <row r="59" spans="1:4" x14ac:dyDescent="0.2">
      <c r="A59" s="49" t="s">
        <v>129</v>
      </c>
      <c r="B59" s="50">
        <v>4151840.89</v>
      </c>
      <c r="C59" s="50" t="e">
        <f>+SUMIF(#REF!,'Fonte coy'!A:A,#REF!)</f>
        <v>#REF!</v>
      </c>
      <c r="D59" s="52" t="e">
        <f t="shared" si="0"/>
        <v>#REF!</v>
      </c>
    </row>
    <row r="60" spans="1:4" x14ac:dyDescent="0.2">
      <c r="A60" s="49" t="s">
        <v>130</v>
      </c>
      <c r="B60" s="50">
        <v>49670.95</v>
      </c>
      <c r="C60" s="50" t="e">
        <f>+SUMIF(#REF!,'Fonte coy'!A:A,#REF!)</f>
        <v>#REF!</v>
      </c>
      <c r="D60" s="52" t="e">
        <f t="shared" si="0"/>
        <v>#REF!</v>
      </c>
    </row>
    <row r="61" spans="1:4" x14ac:dyDescent="0.2">
      <c r="A61" s="49" t="s">
        <v>131</v>
      </c>
      <c r="B61" s="50">
        <v>49670.95</v>
      </c>
      <c r="C61" s="50" t="e">
        <f>+SUMIF(#REF!,'Fonte coy'!A:A,#REF!)</f>
        <v>#REF!</v>
      </c>
      <c r="D61" s="52" t="e">
        <f t="shared" si="0"/>
        <v>#REF!</v>
      </c>
    </row>
    <row r="62" spans="1:4" x14ac:dyDescent="0.2">
      <c r="A62" s="49" t="s">
        <v>132</v>
      </c>
      <c r="B62" s="50">
        <v>49670.95</v>
      </c>
      <c r="C62" s="50" t="e">
        <f>+SUMIF(#REF!,'Fonte coy'!A:A,#REF!)</f>
        <v>#REF!</v>
      </c>
      <c r="D62" s="52" t="e">
        <f t="shared" si="0"/>
        <v>#REF!</v>
      </c>
    </row>
    <row r="63" spans="1:4" x14ac:dyDescent="0.2">
      <c r="A63" s="49" t="s">
        <v>133</v>
      </c>
      <c r="B63" s="50">
        <v>11835.32</v>
      </c>
      <c r="C63" s="50" t="e">
        <f>+SUMIF(#REF!,'Fonte coy'!A:A,#REF!)</f>
        <v>#REF!</v>
      </c>
      <c r="D63" s="52" t="e">
        <f t="shared" si="0"/>
        <v>#REF!</v>
      </c>
    </row>
    <row r="64" spans="1:4" x14ac:dyDescent="0.2">
      <c r="A64" s="49" t="s">
        <v>134</v>
      </c>
      <c r="B64" s="50">
        <v>3733.37</v>
      </c>
      <c r="C64" s="50" t="e">
        <f>+SUMIF(#REF!,'Fonte coy'!A:A,#REF!)</f>
        <v>#REF!</v>
      </c>
      <c r="D64" s="52" t="e">
        <f t="shared" si="0"/>
        <v>#REF!</v>
      </c>
    </row>
    <row r="65" spans="1:4" x14ac:dyDescent="0.2">
      <c r="A65" s="49" t="s">
        <v>135</v>
      </c>
      <c r="B65" s="50">
        <v>16930.759999999998</v>
      </c>
      <c r="C65" s="50" t="e">
        <f>+SUMIF(#REF!,'Fonte coy'!A:A,#REF!)</f>
        <v>#REF!</v>
      </c>
      <c r="D65" s="52" t="e">
        <f t="shared" si="0"/>
        <v>#REF!</v>
      </c>
    </row>
    <row r="66" spans="1:4" x14ac:dyDescent="0.2">
      <c r="A66" s="49" t="s">
        <v>136</v>
      </c>
      <c r="B66" s="50">
        <v>14207.49</v>
      </c>
      <c r="C66" s="50" t="e">
        <f>+SUMIF(#REF!,'Fonte coy'!A:A,#REF!)</f>
        <v>#REF!</v>
      </c>
      <c r="D66" s="52" t="e">
        <f t="shared" si="0"/>
        <v>#REF!</v>
      </c>
    </row>
    <row r="67" spans="1:4" x14ac:dyDescent="0.2">
      <c r="A67" s="49" t="s">
        <v>137</v>
      </c>
      <c r="B67" s="50">
        <v>2964.01</v>
      </c>
      <c r="C67" s="50" t="e">
        <f>+SUMIF(#REF!,'Fonte coy'!A:A,#REF!)</f>
        <v>#REF!</v>
      </c>
      <c r="D67" s="52" t="e">
        <f t="shared" si="0"/>
        <v>#REF!</v>
      </c>
    </row>
    <row r="68" spans="1:4" x14ac:dyDescent="0.2">
      <c r="A68" s="49" t="s">
        <v>138</v>
      </c>
      <c r="B68" s="50">
        <v>1497819.61</v>
      </c>
      <c r="C68" s="50" t="e">
        <f>+SUMIF(#REF!,'Fonte coy'!A:A,#REF!)</f>
        <v>#REF!</v>
      </c>
      <c r="D68" s="52" t="e">
        <f t="shared" ref="D68:D131" si="1">+B68-C68</f>
        <v>#REF!</v>
      </c>
    </row>
    <row r="69" spans="1:4" x14ac:dyDescent="0.2">
      <c r="A69" s="49" t="s">
        <v>139</v>
      </c>
      <c r="B69" s="50">
        <v>1020549.15</v>
      </c>
      <c r="C69" s="50" t="e">
        <f>+SUMIF(#REF!,'Fonte coy'!A:A,#REF!)</f>
        <v>#REF!</v>
      </c>
      <c r="D69" s="52" t="e">
        <f t="shared" si="1"/>
        <v>#REF!</v>
      </c>
    </row>
    <row r="70" spans="1:4" x14ac:dyDescent="0.2">
      <c r="A70" s="49" t="s">
        <v>140</v>
      </c>
      <c r="B70" s="50">
        <v>249339.81</v>
      </c>
      <c r="C70" s="50" t="e">
        <f>+SUMIF(#REF!,'Fonte coy'!A:A,#REF!)</f>
        <v>#REF!</v>
      </c>
      <c r="D70" s="52" t="e">
        <f t="shared" si="1"/>
        <v>#REF!</v>
      </c>
    </row>
    <row r="71" spans="1:4" x14ac:dyDescent="0.2">
      <c r="A71" s="49" t="s">
        <v>141</v>
      </c>
      <c r="B71" s="50">
        <v>249339.81</v>
      </c>
      <c r="C71" s="50" t="e">
        <f>+SUMIF(#REF!,'Fonte coy'!A:A,#REF!)</f>
        <v>#REF!</v>
      </c>
      <c r="D71" s="52" t="e">
        <f t="shared" si="1"/>
        <v>#REF!</v>
      </c>
    </row>
    <row r="72" spans="1:4" x14ac:dyDescent="0.2">
      <c r="A72" s="49" t="s">
        <v>142</v>
      </c>
      <c r="B72" s="50">
        <v>11919.5</v>
      </c>
      <c r="C72" s="50" t="e">
        <f>+SUMIF(#REF!,'Fonte coy'!A:A,#REF!)</f>
        <v>#REF!</v>
      </c>
      <c r="D72" s="52" t="e">
        <f t="shared" si="1"/>
        <v>#REF!</v>
      </c>
    </row>
    <row r="73" spans="1:4" x14ac:dyDescent="0.2">
      <c r="A73" s="49" t="s">
        <v>141</v>
      </c>
      <c r="B73" s="50">
        <v>11919.5</v>
      </c>
      <c r="C73" s="50" t="e">
        <f>+SUMIF(#REF!,'Fonte coy'!A:A,#REF!)</f>
        <v>#REF!</v>
      </c>
      <c r="D73" s="52" t="e">
        <f t="shared" si="1"/>
        <v>#REF!</v>
      </c>
    </row>
    <row r="74" spans="1:4" x14ac:dyDescent="0.2">
      <c r="A74" s="49" t="s">
        <v>143</v>
      </c>
      <c r="B74" s="50">
        <v>992.17</v>
      </c>
      <c r="C74" s="50" t="e">
        <f>+SUMIF(#REF!,'Fonte coy'!A:A,#REF!)</f>
        <v>#REF!</v>
      </c>
      <c r="D74" s="52" t="e">
        <f t="shared" si="1"/>
        <v>#REF!</v>
      </c>
    </row>
    <row r="75" spans="1:4" x14ac:dyDescent="0.2">
      <c r="A75" s="49" t="s">
        <v>141</v>
      </c>
      <c r="B75" s="50">
        <v>992.17</v>
      </c>
      <c r="C75" s="50" t="e">
        <f>+SUMIF(#REF!,'Fonte coy'!A:A,#REF!)</f>
        <v>#REF!</v>
      </c>
      <c r="D75" s="52" t="e">
        <f t="shared" si="1"/>
        <v>#REF!</v>
      </c>
    </row>
    <row r="76" spans="1:4" x14ac:dyDescent="0.2">
      <c r="A76" s="49" t="s">
        <v>144</v>
      </c>
      <c r="B76" s="50">
        <v>727125.86</v>
      </c>
      <c r="C76" s="50" t="e">
        <f>+SUMIF(#REF!,'Fonte coy'!A:A,#REF!)</f>
        <v>#REF!</v>
      </c>
      <c r="D76" s="52" t="e">
        <f t="shared" si="1"/>
        <v>#REF!</v>
      </c>
    </row>
    <row r="77" spans="1:4" x14ac:dyDescent="0.2">
      <c r="A77" s="49" t="s">
        <v>145</v>
      </c>
      <c r="B77" s="50">
        <v>202.14</v>
      </c>
      <c r="C77" s="50" t="e">
        <f>+SUMIF(#REF!,'Fonte coy'!A:A,#REF!)</f>
        <v>#REF!</v>
      </c>
      <c r="D77" s="52" t="e">
        <f t="shared" si="1"/>
        <v>#REF!</v>
      </c>
    </row>
    <row r="78" spans="1:4" x14ac:dyDescent="0.2">
      <c r="A78" s="49" t="s">
        <v>141</v>
      </c>
      <c r="B78" s="50">
        <v>726923.72</v>
      </c>
      <c r="C78" s="50" t="e">
        <f>+SUMIF(#REF!,'Fonte coy'!A:A,#REF!)</f>
        <v>#REF!</v>
      </c>
      <c r="D78" s="52" t="e">
        <f t="shared" si="1"/>
        <v>#REF!</v>
      </c>
    </row>
    <row r="79" spans="1:4" x14ac:dyDescent="0.2">
      <c r="A79" s="49" t="s">
        <v>146</v>
      </c>
      <c r="B79" s="50">
        <v>6355.6</v>
      </c>
      <c r="C79" s="50" t="e">
        <f>+SUMIF(#REF!,'Fonte coy'!A:A,#REF!)</f>
        <v>#REF!</v>
      </c>
      <c r="D79" s="52" t="e">
        <f t="shared" si="1"/>
        <v>#REF!</v>
      </c>
    </row>
    <row r="80" spans="1:4" x14ac:dyDescent="0.2">
      <c r="A80" s="49" t="s">
        <v>141</v>
      </c>
      <c r="B80" s="50">
        <v>6355.6</v>
      </c>
      <c r="C80" s="50" t="e">
        <f>+SUMIF(#REF!,'Fonte coy'!A:A,#REF!)</f>
        <v>#REF!</v>
      </c>
      <c r="D80" s="52" t="e">
        <f t="shared" si="1"/>
        <v>#REF!</v>
      </c>
    </row>
    <row r="81" spans="1:4" x14ac:dyDescent="0.2">
      <c r="A81" s="49" t="s">
        <v>147</v>
      </c>
      <c r="B81" s="50">
        <v>24816.21</v>
      </c>
      <c r="C81" s="50" t="e">
        <f>+SUMIF(#REF!,'Fonte coy'!A:A,#REF!)</f>
        <v>#REF!</v>
      </c>
      <c r="D81" s="52" t="e">
        <f t="shared" si="1"/>
        <v>#REF!</v>
      </c>
    </row>
    <row r="82" spans="1:4" x14ac:dyDescent="0.2">
      <c r="A82" s="49" t="s">
        <v>148</v>
      </c>
      <c r="B82" s="50">
        <v>24816.21</v>
      </c>
      <c r="C82" s="50" t="e">
        <f>+SUMIF(#REF!,'Fonte coy'!A:A,#REF!)</f>
        <v>#REF!</v>
      </c>
      <c r="D82" s="52" t="e">
        <f t="shared" si="1"/>
        <v>#REF!</v>
      </c>
    </row>
    <row r="83" spans="1:4" x14ac:dyDescent="0.2">
      <c r="A83" s="49" t="s">
        <v>149</v>
      </c>
      <c r="B83" s="50">
        <v>357985.85</v>
      </c>
      <c r="C83" s="50" t="e">
        <f>+SUMIF(#REF!,'Fonte coy'!A:A,#REF!)</f>
        <v>#REF!</v>
      </c>
      <c r="D83" s="52" t="e">
        <f t="shared" si="1"/>
        <v>#REF!</v>
      </c>
    </row>
    <row r="84" spans="1:4" x14ac:dyDescent="0.2">
      <c r="A84" s="49" t="s">
        <v>150</v>
      </c>
      <c r="B84" s="50">
        <v>357985.85</v>
      </c>
      <c r="C84" s="50" t="e">
        <f>+SUMIF(#REF!,'Fonte coy'!A:A,#REF!)</f>
        <v>#REF!</v>
      </c>
      <c r="D84" s="52" t="e">
        <f t="shared" si="1"/>
        <v>#REF!</v>
      </c>
    </row>
    <row r="85" spans="1:4" x14ac:dyDescent="0.2">
      <c r="A85" s="49" t="s">
        <v>151</v>
      </c>
      <c r="B85" s="50">
        <v>295819.07</v>
      </c>
      <c r="C85" s="50" t="e">
        <f>+SUMIF(#REF!,'Fonte coy'!A:A,#REF!)</f>
        <v>#REF!</v>
      </c>
      <c r="D85" s="52" t="e">
        <f t="shared" si="1"/>
        <v>#REF!</v>
      </c>
    </row>
    <row r="86" spans="1:4" x14ac:dyDescent="0.2">
      <c r="A86" s="49" t="s">
        <v>152</v>
      </c>
      <c r="B86" s="50">
        <v>46558.22</v>
      </c>
      <c r="C86" s="50" t="e">
        <f>+SUMIF(#REF!,'Fonte coy'!A:A,#REF!)</f>
        <v>#REF!</v>
      </c>
      <c r="D86" s="52" t="e">
        <f t="shared" si="1"/>
        <v>#REF!</v>
      </c>
    </row>
    <row r="87" spans="1:4" x14ac:dyDescent="0.2">
      <c r="A87" s="49" t="s">
        <v>153</v>
      </c>
      <c r="B87" s="50">
        <v>1346.8</v>
      </c>
      <c r="C87" s="50" t="e">
        <f>+SUMIF(#REF!,'Fonte coy'!A:A,#REF!)</f>
        <v>#REF!</v>
      </c>
      <c r="D87" s="52" t="e">
        <f t="shared" si="1"/>
        <v>#REF!</v>
      </c>
    </row>
    <row r="88" spans="1:4" x14ac:dyDescent="0.2">
      <c r="A88" s="49" t="s">
        <v>154</v>
      </c>
      <c r="B88" s="50">
        <v>9500.83</v>
      </c>
      <c r="C88" s="50" t="e">
        <f>+SUMIF(#REF!,'Fonte coy'!A:A,#REF!)</f>
        <v>#REF!</v>
      </c>
      <c r="D88" s="52" t="e">
        <f t="shared" si="1"/>
        <v>#REF!</v>
      </c>
    </row>
    <row r="89" spans="1:4" x14ac:dyDescent="0.2">
      <c r="A89" s="49" t="s">
        <v>141</v>
      </c>
      <c r="B89" s="50">
        <v>4760.93</v>
      </c>
      <c r="C89" s="50" t="e">
        <f>+SUMIF(#REF!,'Fonte coy'!A:A,#REF!)</f>
        <v>#REF!</v>
      </c>
      <c r="D89" s="52" t="e">
        <f t="shared" si="1"/>
        <v>#REF!</v>
      </c>
    </row>
    <row r="90" spans="1:4" x14ac:dyDescent="0.2">
      <c r="A90" s="49" t="s">
        <v>155</v>
      </c>
      <c r="B90" s="50">
        <v>119284.61</v>
      </c>
      <c r="C90" s="50" t="e">
        <f>+SUMIF(#REF!,'Fonte coy'!A:A,#REF!)</f>
        <v>#REF!</v>
      </c>
      <c r="D90" s="52" t="e">
        <f t="shared" si="1"/>
        <v>#REF!</v>
      </c>
    </row>
    <row r="91" spans="1:4" x14ac:dyDescent="0.2">
      <c r="A91" s="49" t="s">
        <v>156</v>
      </c>
      <c r="B91" s="50">
        <v>119284.61</v>
      </c>
      <c r="C91" s="50" t="e">
        <f>+SUMIF(#REF!,'Fonte coy'!A:A,#REF!)</f>
        <v>#REF!</v>
      </c>
      <c r="D91" s="52" t="e">
        <f t="shared" si="1"/>
        <v>#REF!</v>
      </c>
    </row>
    <row r="92" spans="1:4" x14ac:dyDescent="0.2">
      <c r="A92" s="49" t="s">
        <v>157</v>
      </c>
      <c r="B92" s="50">
        <v>319.99</v>
      </c>
      <c r="C92" s="50" t="e">
        <f>+SUMIF(#REF!,'Fonte coy'!A:A,#REF!)</f>
        <v>#REF!</v>
      </c>
      <c r="D92" s="52" t="e">
        <f t="shared" si="1"/>
        <v>#REF!</v>
      </c>
    </row>
    <row r="93" spans="1:4" x14ac:dyDescent="0.2">
      <c r="A93" s="49" t="s">
        <v>158</v>
      </c>
      <c r="B93" s="50">
        <v>118964.62</v>
      </c>
      <c r="C93" s="50" t="e">
        <f>+SUMIF(#REF!,'Fonte coy'!A:A,#REF!)</f>
        <v>#REF!</v>
      </c>
      <c r="D93" s="52" t="e">
        <f t="shared" si="1"/>
        <v>#REF!</v>
      </c>
    </row>
    <row r="94" spans="1:4" x14ac:dyDescent="0.2">
      <c r="A94" s="49" t="s">
        <v>159</v>
      </c>
      <c r="B94" s="50">
        <v>0</v>
      </c>
      <c r="C94" s="50" t="e">
        <f>+SUMIF(#REF!,'Fonte coy'!A:A,#REF!)</f>
        <v>#REF!</v>
      </c>
      <c r="D94" s="52" t="e">
        <f t="shared" si="1"/>
        <v>#REF!</v>
      </c>
    </row>
    <row r="95" spans="1:4" x14ac:dyDescent="0.2">
      <c r="A95" s="49" t="s">
        <v>160</v>
      </c>
      <c r="B95" s="50">
        <v>0</v>
      </c>
      <c r="C95" s="50" t="e">
        <f>+SUMIF(#REF!,'Fonte coy'!A:A,#REF!)</f>
        <v>#REF!</v>
      </c>
      <c r="D95" s="52" t="e">
        <f t="shared" si="1"/>
        <v>#REF!</v>
      </c>
    </row>
    <row r="96" spans="1:4" x14ac:dyDescent="0.2">
      <c r="A96" s="49" t="s">
        <v>161</v>
      </c>
      <c r="B96" s="50">
        <v>2604350.33</v>
      </c>
      <c r="C96" s="50" t="e">
        <f>+SUMIF(#REF!,'Fonte coy'!A:A,#REF!)</f>
        <v>#REF!</v>
      </c>
      <c r="D96" s="52" t="e">
        <f t="shared" si="1"/>
        <v>#REF!</v>
      </c>
    </row>
    <row r="97" spans="1:4" x14ac:dyDescent="0.2">
      <c r="A97" s="49" t="s">
        <v>162</v>
      </c>
      <c r="B97" s="50">
        <v>2604350.33</v>
      </c>
      <c r="C97" s="50" t="e">
        <f>+SUMIF(#REF!,'Fonte coy'!A:A,#REF!)</f>
        <v>#REF!</v>
      </c>
      <c r="D97" s="52" t="e">
        <f t="shared" si="1"/>
        <v>#REF!</v>
      </c>
    </row>
    <row r="98" spans="1:4" x14ac:dyDescent="0.2">
      <c r="A98" s="49" t="s">
        <v>163</v>
      </c>
      <c r="B98" s="50">
        <v>2601386.4300000002</v>
      </c>
      <c r="C98" s="50" t="e">
        <f>+SUMIF(#REF!,'Fonte coy'!A:A,#REF!)</f>
        <v>#REF!</v>
      </c>
      <c r="D98" s="52" t="e">
        <f t="shared" si="1"/>
        <v>#REF!</v>
      </c>
    </row>
    <row r="99" spans="1:4" x14ac:dyDescent="0.2">
      <c r="A99" s="49" t="s">
        <v>164</v>
      </c>
      <c r="B99" s="50">
        <v>2601386.4300000002</v>
      </c>
      <c r="C99" s="50" t="e">
        <f>+SUMIF(#REF!,'Fonte coy'!A:A,#REF!)</f>
        <v>#REF!</v>
      </c>
      <c r="D99" s="52" t="e">
        <f t="shared" si="1"/>
        <v>#REF!</v>
      </c>
    </row>
    <row r="100" spans="1:4" x14ac:dyDescent="0.2">
      <c r="A100" s="49" t="s">
        <v>165</v>
      </c>
      <c r="B100" s="50">
        <v>2963.9</v>
      </c>
      <c r="C100" s="50" t="e">
        <f>+SUMIF(#REF!,'Fonte coy'!A:A,#REF!)</f>
        <v>#REF!</v>
      </c>
      <c r="D100" s="52" t="e">
        <f t="shared" si="1"/>
        <v>#REF!</v>
      </c>
    </row>
    <row r="101" spans="1:4" x14ac:dyDescent="0.2">
      <c r="A101" s="49" t="s">
        <v>166</v>
      </c>
      <c r="B101" s="50">
        <v>2963.9</v>
      </c>
      <c r="C101" s="50" t="e">
        <f>+SUMIF(#REF!,'Fonte coy'!A:A,#REF!)</f>
        <v>#REF!</v>
      </c>
      <c r="D101" s="52" t="e">
        <f t="shared" si="1"/>
        <v>#REF!</v>
      </c>
    </row>
    <row r="102" spans="1:4" x14ac:dyDescent="0.2">
      <c r="A102" s="49" t="s">
        <v>167</v>
      </c>
      <c r="B102" s="50">
        <v>29284.49</v>
      </c>
      <c r="C102" s="50" t="e">
        <f>+SUMIF(#REF!,'Fonte coy'!A:A,#REF!)</f>
        <v>#REF!</v>
      </c>
      <c r="D102" s="52" t="e">
        <f t="shared" si="1"/>
        <v>#REF!</v>
      </c>
    </row>
    <row r="103" spans="1:4" x14ac:dyDescent="0.2">
      <c r="A103" s="49" t="s">
        <v>168</v>
      </c>
      <c r="B103" s="50">
        <v>29284.49</v>
      </c>
      <c r="C103" s="50" t="e">
        <f>+SUMIF(#REF!,'Fonte coy'!A:A,#REF!)</f>
        <v>#REF!</v>
      </c>
      <c r="D103" s="52" t="e">
        <f t="shared" si="1"/>
        <v>#REF!</v>
      </c>
    </row>
    <row r="104" spans="1:4" x14ac:dyDescent="0.2">
      <c r="A104" s="49" t="s">
        <v>169</v>
      </c>
      <c r="B104" s="50">
        <v>29284.49</v>
      </c>
      <c r="C104" s="50" t="e">
        <f>+SUMIF(#REF!,'Fonte coy'!A:A,#REF!)</f>
        <v>#REF!</v>
      </c>
      <c r="D104" s="52" t="e">
        <f t="shared" si="1"/>
        <v>#REF!</v>
      </c>
    </row>
    <row r="105" spans="1:4" x14ac:dyDescent="0.2">
      <c r="A105" s="49" t="s">
        <v>170</v>
      </c>
      <c r="B105" s="50">
        <v>0</v>
      </c>
      <c r="C105" s="50" t="e">
        <f>+SUMIF(#REF!,'Fonte coy'!A:A,#REF!)</f>
        <v>#REF!</v>
      </c>
      <c r="D105" s="52" t="e">
        <f t="shared" si="1"/>
        <v>#REF!</v>
      </c>
    </row>
    <row r="106" spans="1:4" x14ac:dyDescent="0.2">
      <c r="A106" s="49" t="s">
        <v>171</v>
      </c>
      <c r="B106" s="50">
        <v>29284.49</v>
      </c>
      <c r="C106" s="50" t="e">
        <f>+SUMIF(#REF!,'Fonte coy'!A:A,#REF!)</f>
        <v>#REF!</v>
      </c>
      <c r="D106" s="52" t="e">
        <f t="shared" si="1"/>
        <v>#REF!</v>
      </c>
    </row>
    <row r="107" spans="1:4" x14ac:dyDescent="0.2">
      <c r="A107" s="49" t="s">
        <v>172</v>
      </c>
      <c r="B107" s="50">
        <v>29284.49</v>
      </c>
      <c r="C107" s="50" t="e">
        <f>+SUMIF(#REF!,'Fonte coy'!A:A,#REF!)</f>
        <v>#REF!</v>
      </c>
      <c r="D107" s="52" t="e">
        <f t="shared" si="1"/>
        <v>#REF!</v>
      </c>
    </row>
    <row r="108" spans="1:4" x14ac:dyDescent="0.2">
      <c r="A108" s="49" t="s">
        <v>173</v>
      </c>
      <c r="B108" s="50">
        <v>34049367.200000003</v>
      </c>
      <c r="C108" s="50" t="e">
        <f>+SUMIF(#REF!,'Fonte coy'!A:A,#REF!)</f>
        <v>#REF!</v>
      </c>
      <c r="D108" s="52" t="e">
        <f t="shared" si="1"/>
        <v>#REF!</v>
      </c>
    </row>
    <row r="109" spans="1:4" x14ac:dyDescent="0.2">
      <c r="A109" s="49" t="s">
        <v>174</v>
      </c>
      <c r="B109" s="50">
        <v>30449365.989999998</v>
      </c>
      <c r="C109" s="50" t="e">
        <f>+SUMIF(#REF!,'Fonte coy'!A:A,#REF!)</f>
        <v>#REF!</v>
      </c>
      <c r="D109" s="52" t="e">
        <f t="shared" si="1"/>
        <v>#REF!</v>
      </c>
    </row>
    <row r="110" spans="1:4" x14ac:dyDescent="0.2">
      <c r="A110" s="49" t="s">
        <v>175</v>
      </c>
      <c r="B110" s="50">
        <v>30449365.989999998</v>
      </c>
      <c r="C110" s="50" t="e">
        <f>+SUMIF(#REF!,'Fonte coy'!A:A,#REF!)</f>
        <v>#REF!</v>
      </c>
      <c r="D110" s="52" t="e">
        <f t="shared" si="1"/>
        <v>#REF!</v>
      </c>
    </row>
    <row r="111" spans="1:4" x14ac:dyDescent="0.2">
      <c r="A111" s="49" t="s">
        <v>176</v>
      </c>
      <c r="B111" s="50">
        <v>30449365.989999998</v>
      </c>
      <c r="C111" s="50" t="e">
        <f>+SUMIF(#REF!,'Fonte coy'!A:A,#REF!)</f>
        <v>#REF!</v>
      </c>
      <c r="D111" s="52" t="e">
        <f t="shared" si="1"/>
        <v>#REF!</v>
      </c>
    </row>
    <row r="112" spans="1:4" x14ac:dyDescent="0.2">
      <c r="A112" s="49" t="s">
        <v>177</v>
      </c>
      <c r="B112" s="50">
        <v>29670073.390000001</v>
      </c>
      <c r="C112" s="50" t="e">
        <f>+SUMIF(#REF!,'Fonte coy'!A:A,#REF!)</f>
        <v>#REF!</v>
      </c>
      <c r="D112" s="52" t="e">
        <f t="shared" si="1"/>
        <v>#REF!</v>
      </c>
    </row>
    <row r="113" spans="1:4" x14ac:dyDescent="0.2">
      <c r="A113" s="49" t="s">
        <v>178</v>
      </c>
      <c r="B113" s="50">
        <v>29670073.390000001</v>
      </c>
      <c r="C113" s="50" t="e">
        <f>+SUMIF(#REF!,'Fonte coy'!A:A,#REF!)</f>
        <v>#REF!</v>
      </c>
      <c r="D113" s="52" t="e">
        <f t="shared" si="1"/>
        <v>#REF!</v>
      </c>
    </row>
    <row r="114" spans="1:4" x14ac:dyDescent="0.2">
      <c r="A114" s="49" t="s">
        <v>179</v>
      </c>
      <c r="B114" s="50">
        <v>779292.6</v>
      </c>
      <c r="C114" s="50" t="e">
        <f>+SUMIF(#REF!,'Fonte coy'!A:A,#REF!)</f>
        <v>#REF!</v>
      </c>
      <c r="D114" s="52" t="e">
        <f t="shared" si="1"/>
        <v>#REF!</v>
      </c>
    </row>
    <row r="115" spans="1:4" x14ac:dyDescent="0.2">
      <c r="A115" s="49" t="s">
        <v>180</v>
      </c>
      <c r="B115" s="50">
        <v>779292.6</v>
      </c>
      <c r="C115" s="50" t="e">
        <f>+SUMIF(#REF!,'Fonte coy'!A:A,#REF!)</f>
        <v>#REF!</v>
      </c>
      <c r="D115" s="52" t="e">
        <f t="shared" si="1"/>
        <v>#REF!</v>
      </c>
    </row>
    <row r="116" spans="1:4" x14ac:dyDescent="0.2">
      <c r="A116" s="49" t="s">
        <v>181</v>
      </c>
      <c r="B116" s="50">
        <v>3597815.9</v>
      </c>
      <c r="C116" s="50" t="e">
        <f>+SUMIF(#REF!,'Fonte coy'!A:A,#REF!)</f>
        <v>#REF!</v>
      </c>
      <c r="D116" s="52" t="e">
        <f t="shared" si="1"/>
        <v>#REF!</v>
      </c>
    </row>
    <row r="117" spans="1:4" x14ac:dyDescent="0.2">
      <c r="A117" s="49" t="s">
        <v>182</v>
      </c>
      <c r="B117" s="50">
        <v>193623.2</v>
      </c>
      <c r="C117" s="50" t="e">
        <f>+SUMIF(#REF!,'Fonte coy'!A:A,#REF!)</f>
        <v>#REF!</v>
      </c>
      <c r="D117" s="52" t="e">
        <f t="shared" si="1"/>
        <v>#REF!</v>
      </c>
    </row>
    <row r="118" spans="1:4" x14ac:dyDescent="0.2">
      <c r="A118" s="49" t="s">
        <v>183</v>
      </c>
      <c r="B118" s="50">
        <v>193623.2</v>
      </c>
      <c r="C118" s="50" t="e">
        <f>+SUMIF(#REF!,'Fonte coy'!A:A,#REF!)</f>
        <v>#REF!</v>
      </c>
      <c r="D118" s="52" t="e">
        <f t="shared" si="1"/>
        <v>#REF!</v>
      </c>
    </row>
    <row r="119" spans="1:4" x14ac:dyDescent="0.2">
      <c r="A119" s="49" t="s">
        <v>184</v>
      </c>
      <c r="B119" s="50">
        <v>41576.949999999997</v>
      </c>
      <c r="C119" s="50" t="e">
        <f>+SUMIF(#REF!,'Fonte coy'!A:A,#REF!)</f>
        <v>#REF!</v>
      </c>
      <c r="D119" s="52" t="e">
        <f t="shared" si="1"/>
        <v>#REF!</v>
      </c>
    </row>
    <row r="120" spans="1:4" x14ac:dyDescent="0.2">
      <c r="A120" s="49" t="s">
        <v>185</v>
      </c>
      <c r="B120" s="50">
        <v>41576.949999999997</v>
      </c>
      <c r="C120" s="50" t="e">
        <f>+SUMIF(#REF!,'Fonte coy'!A:A,#REF!)</f>
        <v>#REF!</v>
      </c>
      <c r="D120" s="52" t="e">
        <f t="shared" si="1"/>
        <v>#REF!</v>
      </c>
    </row>
    <row r="121" spans="1:4" x14ac:dyDescent="0.2">
      <c r="A121" s="49" t="s">
        <v>186</v>
      </c>
      <c r="B121" s="50">
        <v>152046.25</v>
      </c>
      <c r="C121" s="50" t="e">
        <f>+SUMIF(#REF!,'Fonte coy'!A:A,#REF!)</f>
        <v>#REF!</v>
      </c>
      <c r="D121" s="52" t="e">
        <f t="shared" si="1"/>
        <v>#REF!</v>
      </c>
    </row>
    <row r="122" spans="1:4" x14ac:dyDescent="0.2">
      <c r="A122" s="49" t="s">
        <v>187</v>
      </c>
      <c r="B122" s="50">
        <v>152046.25</v>
      </c>
      <c r="C122" s="50" t="e">
        <f>+SUMIF(#REF!,'Fonte coy'!A:A,#REF!)</f>
        <v>#REF!</v>
      </c>
      <c r="D122" s="52" t="e">
        <f t="shared" si="1"/>
        <v>#REF!</v>
      </c>
    </row>
    <row r="123" spans="1:4" x14ac:dyDescent="0.2">
      <c r="A123" s="49" t="s">
        <v>188</v>
      </c>
      <c r="B123" s="50">
        <v>1459539.33</v>
      </c>
      <c r="C123" s="50" t="e">
        <f>+SUMIF(#REF!,'Fonte coy'!A:A,#REF!)</f>
        <v>#REF!</v>
      </c>
      <c r="D123" s="52" t="e">
        <f t="shared" si="1"/>
        <v>#REF!</v>
      </c>
    </row>
    <row r="124" spans="1:4" x14ac:dyDescent="0.2">
      <c r="A124" s="49" t="s">
        <v>189</v>
      </c>
      <c r="B124" s="50">
        <v>1459539.33</v>
      </c>
      <c r="C124" s="50" t="e">
        <f>+SUMIF(#REF!,'Fonte coy'!A:A,#REF!)</f>
        <v>#REF!</v>
      </c>
      <c r="D124" s="52" t="e">
        <f t="shared" si="1"/>
        <v>#REF!</v>
      </c>
    </row>
    <row r="125" spans="1:4" x14ac:dyDescent="0.2">
      <c r="A125" s="49" t="s">
        <v>190</v>
      </c>
      <c r="B125" s="50">
        <v>1459539.33</v>
      </c>
      <c r="C125" s="50" t="e">
        <f>+SUMIF(#REF!,'Fonte coy'!A:A,#REF!)</f>
        <v>#REF!</v>
      </c>
      <c r="D125" s="52" t="e">
        <f t="shared" si="1"/>
        <v>#REF!</v>
      </c>
    </row>
    <row r="126" spans="1:4" x14ac:dyDescent="0.2">
      <c r="A126" s="49" t="s">
        <v>191</v>
      </c>
      <c r="B126" s="50">
        <v>1767751.01</v>
      </c>
      <c r="C126" s="50" t="e">
        <f>+SUMIF(#REF!,'Fonte coy'!A:A,#REF!)</f>
        <v>#REF!</v>
      </c>
      <c r="D126" s="52" t="e">
        <f t="shared" si="1"/>
        <v>#REF!</v>
      </c>
    </row>
    <row r="127" spans="1:4" x14ac:dyDescent="0.2">
      <c r="A127" s="49" t="s">
        <v>192</v>
      </c>
      <c r="B127" s="50">
        <v>-308211.68</v>
      </c>
      <c r="C127" s="50" t="e">
        <f>+SUMIF(#REF!,'Fonte coy'!A:A,#REF!)</f>
        <v>#REF!</v>
      </c>
      <c r="D127" s="52" t="e">
        <f t="shared" si="1"/>
        <v>#REF!</v>
      </c>
    </row>
    <row r="128" spans="1:4" x14ac:dyDescent="0.2">
      <c r="A128" s="49" t="s">
        <v>193</v>
      </c>
      <c r="B128" s="50">
        <v>1944653.37</v>
      </c>
      <c r="C128" s="50" t="e">
        <f>+SUMIF(#REF!,'Fonte coy'!A:A,#REF!)</f>
        <v>#REF!</v>
      </c>
      <c r="D128" s="52" t="e">
        <f t="shared" si="1"/>
        <v>#REF!</v>
      </c>
    </row>
    <row r="129" spans="1:4" x14ac:dyDescent="0.2">
      <c r="A129" s="49" t="s">
        <v>194</v>
      </c>
      <c r="B129" s="50">
        <v>52811.96</v>
      </c>
      <c r="C129" s="50" t="e">
        <f>+SUMIF(#REF!,'Fonte coy'!A:A,#REF!)</f>
        <v>#REF!</v>
      </c>
      <c r="D129" s="52" t="e">
        <f t="shared" si="1"/>
        <v>#REF!</v>
      </c>
    </row>
    <row r="130" spans="1:4" x14ac:dyDescent="0.2">
      <c r="A130" s="49" t="s">
        <v>195</v>
      </c>
      <c r="B130" s="50">
        <v>14762.35</v>
      </c>
      <c r="C130" s="50" t="e">
        <f>+SUMIF(#REF!,'Fonte coy'!A:A,#REF!)</f>
        <v>#REF!</v>
      </c>
      <c r="D130" s="52" t="e">
        <f t="shared" si="1"/>
        <v>#REF!</v>
      </c>
    </row>
    <row r="131" spans="1:4" x14ac:dyDescent="0.2">
      <c r="A131" s="49" t="s">
        <v>196</v>
      </c>
      <c r="B131" s="50">
        <v>14762.35</v>
      </c>
      <c r="C131" s="50" t="e">
        <f>+SUMIF(#REF!,'Fonte coy'!A:A,#REF!)</f>
        <v>#REF!</v>
      </c>
      <c r="D131" s="52" t="e">
        <f t="shared" si="1"/>
        <v>#REF!</v>
      </c>
    </row>
    <row r="132" spans="1:4" x14ac:dyDescent="0.2">
      <c r="A132" s="49" t="s">
        <v>197</v>
      </c>
      <c r="B132" s="50">
        <v>38049.61</v>
      </c>
      <c r="C132" s="50" t="e">
        <f>+SUMIF(#REF!,'Fonte coy'!A:A,#REF!)</f>
        <v>#REF!</v>
      </c>
      <c r="D132" s="52" t="e">
        <f t="shared" ref="D132:D195" si="2">+B132-C132</f>
        <v>#REF!</v>
      </c>
    </row>
    <row r="133" spans="1:4" x14ac:dyDescent="0.2">
      <c r="A133" s="49" t="s">
        <v>198</v>
      </c>
      <c r="B133" s="50">
        <v>13537.95</v>
      </c>
      <c r="C133" s="50" t="e">
        <f>+SUMIF(#REF!,'Fonte coy'!A:A,#REF!)</f>
        <v>#REF!</v>
      </c>
      <c r="D133" s="52" t="e">
        <f t="shared" si="2"/>
        <v>#REF!</v>
      </c>
    </row>
    <row r="134" spans="1:4" x14ac:dyDescent="0.2">
      <c r="A134" s="49" t="s">
        <v>199</v>
      </c>
      <c r="B134" s="50">
        <v>24511.66</v>
      </c>
      <c r="C134" s="50" t="e">
        <f>+SUMIF(#REF!,'Fonte coy'!A:A,#REF!)</f>
        <v>#REF!</v>
      </c>
      <c r="D134" s="52" t="e">
        <f t="shared" si="2"/>
        <v>#REF!</v>
      </c>
    </row>
    <row r="135" spans="1:4" x14ac:dyDescent="0.2">
      <c r="A135" s="49" t="s">
        <v>200</v>
      </c>
      <c r="B135" s="50">
        <v>804764.1</v>
      </c>
      <c r="C135" s="50" t="e">
        <f>+SUMIF(#REF!,'Fonte coy'!A:A,#REF!)</f>
        <v>#REF!</v>
      </c>
      <c r="D135" s="52" t="e">
        <f t="shared" si="2"/>
        <v>#REF!</v>
      </c>
    </row>
    <row r="136" spans="1:4" x14ac:dyDescent="0.2">
      <c r="A136" s="49" t="s">
        <v>201</v>
      </c>
      <c r="B136" s="50">
        <v>274620.48</v>
      </c>
      <c r="C136" s="50" t="e">
        <f>+SUMIF(#REF!,'Fonte coy'!A:A,#REF!)</f>
        <v>#REF!</v>
      </c>
      <c r="D136" s="52" t="e">
        <f t="shared" si="2"/>
        <v>#REF!</v>
      </c>
    </row>
    <row r="137" spans="1:4" x14ac:dyDescent="0.2">
      <c r="A137" s="49" t="s">
        <v>202</v>
      </c>
      <c r="B137" s="50">
        <v>274620.48</v>
      </c>
      <c r="C137" s="50" t="e">
        <f>+SUMIF(#REF!,'Fonte coy'!A:A,#REF!)</f>
        <v>#REF!</v>
      </c>
      <c r="D137" s="52" t="e">
        <f t="shared" si="2"/>
        <v>#REF!</v>
      </c>
    </row>
    <row r="138" spans="1:4" x14ac:dyDescent="0.2">
      <c r="A138" s="49" t="s">
        <v>203</v>
      </c>
      <c r="B138" s="50">
        <v>530143.62</v>
      </c>
      <c r="C138" s="50" t="e">
        <f>+SUMIF(#REF!,'Fonte coy'!A:A,#REF!)</f>
        <v>#REF!</v>
      </c>
      <c r="D138" s="52" t="e">
        <f t="shared" si="2"/>
        <v>#REF!</v>
      </c>
    </row>
    <row r="139" spans="1:4" x14ac:dyDescent="0.2">
      <c r="A139" s="49" t="s">
        <v>204</v>
      </c>
      <c r="B139" s="50">
        <v>530143.62</v>
      </c>
      <c r="C139" s="50" t="e">
        <f>+SUMIF(#REF!,'Fonte coy'!A:A,#REF!)</f>
        <v>#REF!</v>
      </c>
      <c r="D139" s="52" t="e">
        <f t="shared" si="2"/>
        <v>#REF!</v>
      </c>
    </row>
    <row r="140" spans="1:4" x14ac:dyDescent="0.2">
      <c r="A140" s="49" t="s">
        <v>205</v>
      </c>
      <c r="B140" s="50">
        <v>1087077.31</v>
      </c>
      <c r="C140" s="50" t="e">
        <f>+SUMIF(#REF!,'Fonte coy'!A:A,#REF!)</f>
        <v>#REF!</v>
      </c>
      <c r="D140" s="52" t="e">
        <f t="shared" si="2"/>
        <v>#REF!</v>
      </c>
    </row>
    <row r="141" spans="1:4" x14ac:dyDescent="0.2">
      <c r="A141" s="49" t="s">
        <v>206</v>
      </c>
      <c r="B141" s="50">
        <v>68920.509999999995</v>
      </c>
      <c r="C141" s="50" t="e">
        <f>+SUMIF(#REF!,'Fonte coy'!A:A,#REF!)</f>
        <v>#REF!</v>
      </c>
      <c r="D141" s="52" t="e">
        <f t="shared" si="2"/>
        <v>#REF!</v>
      </c>
    </row>
    <row r="142" spans="1:4" x14ac:dyDescent="0.2">
      <c r="A142" s="49" t="s">
        <v>207</v>
      </c>
      <c r="B142" s="50">
        <v>32623.62</v>
      </c>
      <c r="C142" s="50" t="e">
        <f>+SUMIF(#REF!,'Fonte coy'!A:A,#REF!)</f>
        <v>#REF!</v>
      </c>
      <c r="D142" s="52" t="e">
        <f t="shared" si="2"/>
        <v>#REF!</v>
      </c>
    </row>
    <row r="143" spans="1:4" x14ac:dyDescent="0.2">
      <c r="A143" s="49" t="s">
        <v>208</v>
      </c>
      <c r="B143" s="50">
        <v>23695.94</v>
      </c>
      <c r="C143" s="50" t="e">
        <f>+SUMIF(#REF!,'Fonte coy'!A:A,#REF!)</f>
        <v>#REF!</v>
      </c>
      <c r="D143" s="52" t="e">
        <f t="shared" si="2"/>
        <v>#REF!</v>
      </c>
    </row>
    <row r="144" spans="1:4" x14ac:dyDescent="0.2">
      <c r="A144" s="49" t="s">
        <v>209</v>
      </c>
      <c r="B144" s="50">
        <v>12600.95</v>
      </c>
      <c r="C144" s="50" t="e">
        <f>+SUMIF(#REF!,'Fonte coy'!A:A,#REF!)</f>
        <v>#REF!</v>
      </c>
      <c r="D144" s="52" t="e">
        <f t="shared" si="2"/>
        <v>#REF!</v>
      </c>
    </row>
    <row r="145" spans="1:4" x14ac:dyDescent="0.2">
      <c r="A145" s="49" t="s">
        <v>210</v>
      </c>
      <c r="B145" s="50">
        <v>89563.48</v>
      </c>
      <c r="C145" s="50" t="e">
        <f>+SUMIF(#REF!,'Fonte coy'!A:A,#REF!)</f>
        <v>#REF!</v>
      </c>
      <c r="D145" s="52" t="e">
        <f t="shared" si="2"/>
        <v>#REF!</v>
      </c>
    </row>
    <row r="146" spans="1:4" x14ac:dyDescent="0.2">
      <c r="A146" s="49" t="s">
        <v>211</v>
      </c>
      <c r="B146" s="50">
        <v>74040.039999999994</v>
      </c>
      <c r="C146" s="50" t="e">
        <f>+SUMIF(#REF!,'Fonte coy'!A:A,#REF!)</f>
        <v>#REF!</v>
      </c>
      <c r="D146" s="52" t="e">
        <f t="shared" si="2"/>
        <v>#REF!</v>
      </c>
    </row>
    <row r="147" spans="1:4" x14ac:dyDescent="0.2">
      <c r="A147" s="49" t="s">
        <v>212</v>
      </c>
      <c r="B147" s="50">
        <v>664.62</v>
      </c>
      <c r="C147" s="50" t="e">
        <f>+SUMIF(#REF!,'Fonte coy'!A:A,#REF!)</f>
        <v>#REF!</v>
      </c>
      <c r="D147" s="52" t="e">
        <f t="shared" si="2"/>
        <v>#REF!</v>
      </c>
    </row>
    <row r="148" spans="1:4" x14ac:dyDescent="0.2">
      <c r="A148" s="49" t="s">
        <v>213</v>
      </c>
      <c r="B148" s="50">
        <v>8743.26</v>
      </c>
      <c r="C148" s="50" t="e">
        <f>+SUMIF(#REF!,'Fonte coy'!A:A,#REF!)</f>
        <v>#REF!</v>
      </c>
      <c r="D148" s="52" t="e">
        <f t="shared" si="2"/>
        <v>#REF!</v>
      </c>
    </row>
    <row r="149" spans="1:4" x14ac:dyDescent="0.2">
      <c r="A149" s="49" t="s">
        <v>214</v>
      </c>
      <c r="B149" s="50">
        <v>5146.79</v>
      </c>
      <c r="C149" s="50" t="e">
        <f>+SUMIF(#REF!,'Fonte coy'!A:A,#REF!)</f>
        <v>#REF!</v>
      </c>
      <c r="D149" s="52" t="e">
        <f t="shared" si="2"/>
        <v>#REF!</v>
      </c>
    </row>
    <row r="150" spans="1:4" x14ac:dyDescent="0.2">
      <c r="A150" s="49" t="s">
        <v>215</v>
      </c>
      <c r="B150" s="50">
        <v>722.77</v>
      </c>
      <c r="C150" s="50" t="e">
        <f>+SUMIF(#REF!,'Fonte coy'!A:A,#REF!)</f>
        <v>#REF!</v>
      </c>
      <c r="D150" s="52" t="e">
        <f t="shared" si="2"/>
        <v>#REF!</v>
      </c>
    </row>
    <row r="151" spans="1:4" x14ac:dyDescent="0.2">
      <c r="A151" s="49" t="s">
        <v>216</v>
      </c>
      <c r="B151" s="50">
        <v>246</v>
      </c>
      <c r="C151" s="50" t="e">
        <f>+SUMIF(#REF!,'Fonte coy'!A:A,#REF!)</f>
        <v>#REF!</v>
      </c>
      <c r="D151" s="52" t="e">
        <f t="shared" si="2"/>
        <v>#REF!</v>
      </c>
    </row>
    <row r="152" spans="1:4" x14ac:dyDescent="0.2">
      <c r="A152" s="49" t="s">
        <v>217</v>
      </c>
      <c r="B152" s="50">
        <v>271688.13</v>
      </c>
      <c r="C152" s="50" t="e">
        <f>+SUMIF(#REF!,'Fonte coy'!A:A,#REF!)</f>
        <v>#REF!</v>
      </c>
      <c r="D152" s="52" t="e">
        <f t="shared" si="2"/>
        <v>#REF!</v>
      </c>
    </row>
    <row r="153" spans="1:4" x14ac:dyDescent="0.2">
      <c r="A153" s="49" t="s">
        <v>218</v>
      </c>
      <c r="B153" s="50">
        <v>3085.9</v>
      </c>
      <c r="C153" s="50" t="e">
        <f>+SUMIF(#REF!,'Fonte coy'!A:A,#REF!)</f>
        <v>#REF!</v>
      </c>
      <c r="D153" s="52" t="e">
        <f t="shared" si="2"/>
        <v>#REF!</v>
      </c>
    </row>
    <row r="154" spans="1:4" x14ac:dyDescent="0.2">
      <c r="A154" s="49" t="s">
        <v>219</v>
      </c>
      <c r="B154" s="50">
        <v>210727.4</v>
      </c>
      <c r="C154" s="50" t="e">
        <f>+SUMIF(#REF!,'Fonte coy'!A:A,#REF!)</f>
        <v>#REF!</v>
      </c>
      <c r="D154" s="52" t="e">
        <f t="shared" si="2"/>
        <v>#REF!</v>
      </c>
    </row>
    <row r="155" spans="1:4" x14ac:dyDescent="0.2">
      <c r="A155" s="49" t="s">
        <v>220</v>
      </c>
      <c r="B155" s="50">
        <v>2269.66</v>
      </c>
      <c r="C155" s="50" t="e">
        <f>+SUMIF(#REF!,'Fonte coy'!A:A,#REF!)</f>
        <v>#REF!</v>
      </c>
      <c r="D155" s="52" t="e">
        <f t="shared" si="2"/>
        <v>#REF!</v>
      </c>
    </row>
    <row r="156" spans="1:4" x14ac:dyDescent="0.2">
      <c r="A156" s="49" t="s">
        <v>221</v>
      </c>
      <c r="B156" s="50">
        <v>32998.21</v>
      </c>
      <c r="C156" s="50" t="e">
        <f>+SUMIF(#REF!,'Fonte coy'!A:A,#REF!)</f>
        <v>#REF!</v>
      </c>
      <c r="D156" s="52" t="e">
        <f t="shared" si="2"/>
        <v>#REF!</v>
      </c>
    </row>
    <row r="157" spans="1:4" x14ac:dyDescent="0.2">
      <c r="A157" s="49" t="s">
        <v>222</v>
      </c>
      <c r="B157" s="50">
        <v>607.6</v>
      </c>
      <c r="C157" s="50" t="e">
        <f>+SUMIF(#REF!,'Fonte coy'!A:A,#REF!)</f>
        <v>#REF!</v>
      </c>
      <c r="D157" s="52" t="e">
        <f t="shared" si="2"/>
        <v>#REF!</v>
      </c>
    </row>
    <row r="158" spans="1:4" x14ac:dyDescent="0.2">
      <c r="A158" s="49" t="s">
        <v>223</v>
      </c>
      <c r="B158" s="50">
        <v>21647.360000000001</v>
      </c>
      <c r="C158" s="50" t="e">
        <f>+SUMIF(#REF!,'Fonte coy'!A:A,#REF!)</f>
        <v>#REF!</v>
      </c>
      <c r="D158" s="52" t="e">
        <f t="shared" si="2"/>
        <v>#REF!</v>
      </c>
    </row>
    <row r="159" spans="1:4" x14ac:dyDescent="0.2">
      <c r="A159" s="49" t="s">
        <v>224</v>
      </c>
      <c r="B159" s="50">
        <v>352</v>
      </c>
      <c r="C159" s="50" t="e">
        <f>+SUMIF(#REF!,'Fonte coy'!A:A,#REF!)</f>
        <v>#REF!</v>
      </c>
      <c r="D159" s="52" t="e">
        <f t="shared" si="2"/>
        <v>#REF!</v>
      </c>
    </row>
    <row r="160" spans="1:4" x14ac:dyDescent="0.2">
      <c r="A160" s="49" t="s">
        <v>225</v>
      </c>
      <c r="B160" s="50">
        <v>525897.99</v>
      </c>
      <c r="C160" s="50" t="e">
        <f>+SUMIF(#REF!,'Fonte coy'!A:A,#REF!)</f>
        <v>#REF!</v>
      </c>
      <c r="D160" s="52" t="e">
        <f t="shared" si="2"/>
        <v>#REF!</v>
      </c>
    </row>
    <row r="161" spans="1:4" x14ac:dyDescent="0.2">
      <c r="A161" s="49" t="s">
        <v>226</v>
      </c>
      <c r="B161" s="50">
        <v>523747.99</v>
      </c>
      <c r="C161" s="50" t="e">
        <f>+SUMIF(#REF!,'Fonte coy'!A:A,#REF!)</f>
        <v>#REF!</v>
      </c>
      <c r="D161" s="52" t="e">
        <f t="shared" si="2"/>
        <v>#REF!</v>
      </c>
    </row>
    <row r="162" spans="1:4" x14ac:dyDescent="0.2">
      <c r="A162" s="49" t="s">
        <v>227</v>
      </c>
      <c r="B162" s="50">
        <v>1850</v>
      </c>
      <c r="C162" s="50" t="e">
        <f>+SUMIF(#REF!,'Fonte coy'!A:A,#REF!)</f>
        <v>#REF!</v>
      </c>
      <c r="D162" s="52" t="e">
        <f t="shared" si="2"/>
        <v>#REF!</v>
      </c>
    </row>
    <row r="163" spans="1:4" x14ac:dyDescent="0.2">
      <c r="A163" s="49" t="s">
        <v>228</v>
      </c>
      <c r="B163" s="50">
        <v>300</v>
      </c>
      <c r="C163" s="50" t="e">
        <f>+SUMIF(#REF!,'Fonte coy'!A:A,#REF!)</f>
        <v>#REF!</v>
      </c>
      <c r="D163" s="52" t="e">
        <f t="shared" si="2"/>
        <v>#REF!</v>
      </c>
    </row>
    <row r="164" spans="1:4" x14ac:dyDescent="0.2">
      <c r="A164" s="49" t="s">
        <v>229</v>
      </c>
      <c r="B164" s="50">
        <v>131007.2</v>
      </c>
      <c r="C164" s="50" t="e">
        <f>+SUMIF(#REF!,'Fonte coy'!A:A,#REF!)</f>
        <v>#REF!</v>
      </c>
      <c r="D164" s="52" t="e">
        <f t="shared" si="2"/>
        <v>#REF!</v>
      </c>
    </row>
    <row r="165" spans="1:4" x14ac:dyDescent="0.2">
      <c r="A165" s="49" t="s">
        <v>230</v>
      </c>
      <c r="B165" s="50">
        <v>409.75</v>
      </c>
      <c r="C165" s="50" t="e">
        <f>+SUMIF(#REF!,'Fonte coy'!A:A,#REF!)</f>
        <v>#REF!</v>
      </c>
      <c r="D165" s="52" t="e">
        <f t="shared" si="2"/>
        <v>#REF!</v>
      </c>
    </row>
    <row r="166" spans="1:4" x14ac:dyDescent="0.2">
      <c r="A166" s="49" t="s">
        <v>231</v>
      </c>
      <c r="B166" s="50">
        <v>531.04999999999995</v>
      </c>
      <c r="C166" s="50" t="e">
        <f>+SUMIF(#REF!,'Fonte coy'!A:A,#REF!)</f>
        <v>#REF!</v>
      </c>
      <c r="D166" s="52" t="e">
        <f t="shared" si="2"/>
        <v>#REF!</v>
      </c>
    </row>
    <row r="167" spans="1:4" x14ac:dyDescent="0.2">
      <c r="A167" s="49" t="s">
        <v>232</v>
      </c>
      <c r="B167" s="50">
        <v>242.06</v>
      </c>
      <c r="C167" s="50" t="e">
        <f>+SUMIF(#REF!,'Fonte coy'!A:A,#REF!)</f>
        <v>#REF!</v>
      </c>
      <c r="D167" s="52" t="e">
        <f t="shared" si="2"/>
        <v>#REF!</v>
      </c>
    </row>
    <row r="168" spans="1:4" x14ac:dyDescent="0.2">
      <c r="A168" s="49" t="s">
        <v>233</v>
      </c>
      <c r="B168" s="50">
        <v>341.83</v>
      </c>
      <c r="C168" s="50" t="e">
        <f>+SUMIF(#REF!,'Fonte coy'!A:A,#REF!)</f>
        <v>#REF!</v>
      </c>
      <c r="D168" s="52" t="e">
        <f t="shared" si="2"/>
        <v>#REF!</v>
      </c>
    </row>
    <row r="169" spans="1:4" x14ac:dyDescent="0.2">
      <c r="A169" s="49" t="s">
        <v>234</v>
      </c>
      <c r="B169" s="50">
        <v>49.42</v>
      </c>
      <c r="C169" s="50" t="e">
        <f>+SUMIF(#REF!,'Fonte coy'!A:A,#REF!)</f>
        <v>#REF!</v>
      </c>
      <c r="D169" s="52" t="e">
        <f t="shared" si="2"/>
        <v>#REF!</v>
      </c>
    </row>
    <row r="170" spans="1:4" x14ac:dyDescent="0.2">
      <c r="A170" s="49" t="s">
        <v>235</v>
      </c>
      <c r="B170" s="50">
        <v>4606.03</v>
      </c>
      <c r="C170" s="50" t="e">
        <f>+SUMIF(#REF!,'Fonte coy'!A:A,#REF!)</f>
        <v>#REF!</v>
      </c>
      <c r="D170" s="52" t="e">
        <f t="shared" si="2"/>
        <v>#REF!</v>
      </c>
    </row>
    <row r="171" spans="1:4" x14ac:dyDescent="0.2">
      <c r="A171" s="49" t="s">
        <v>236</v>
      </c>
      <c r="B171" s="50">
        <v>34327.769999999997</v>
      </c>
      <c r="C171" s="50" t="e">
        <f>+SUMIF(#REF!,'Fonte coy'!A:A,#REF!)</f>
        <v>#REF!</v>
      </c>
      <c r="D171" s="52" t="e">
        <f t="shared" si="2"/>
        <v>#REF!</v>
      </c>
    </row>
    <row r="172" spans="1:4" x14ac:dyDescent="0.2">
      <c r="A172" s="49" t="s">
        <v>237</v>
      </c>
      <c r="B172" s="50">
        <v>255</v>
      </c>
      <c r="C172" s="50" t="e">
        <f>+SUMIF(#REF!,'Fonte coy'!A:A,#REF!)</f>
        <v>#REF!</v>
      </c>
      <c r="D172" s="52" t="e">
        <f t="shared" si="2"/>
        <v>#REF!</v>
      </c>
    </row>
    <row r="173" spans="1:4" x14ac:dyDescent="0.2">
      <c r="A173" s="49" t="s">
        <v>238</v>
      </c>
      <c r="B173" s="50">
        <v>51147.96</v>
      </c>
      <c r="C173" s="50" t="e">
        <f>+SUMIF(#REF!,'Fonte coy'!A:A,#REF!)</f>
        <v>#REF!</v>
      </c>
      <c r="D173" s="52" t="e">
        <f t="shared" si="2"/>
        <v>#REF!</v>
      </c>
    </row>
    <row r="174" spans="1:4" x14ac:dyDescent="0.2">
      <c r="A174" s="49" t="s">
        <v>239</v>
      </c>
      <c r="B174" s="50">
        <v>299.10000000000002</v>
      </c>
      <c r="C174" s="50" t="e">
        <f>+SUMIF(#REF!,'Fonte coy'!A:A,#REF!)</f>
        <v>#REF!</v>
      </c>
      <c r="D174" s="52" t="e">
        <f t="shared" si="2"/>
        <v>#REF!</v>
      </c>
    </row>
    <row r="175" spans="1:4" x14ac:dyDescent="0.2">
      <c r="A175" s="49" t="s">
        <v>240</v>
      </c>
      <c r="B175" s="50">
        <v>1767.59</v>
      </c>
      <c r="C175" s="50" t="e">
        <f>+SUMIF(#REF!,'Fonte coy'!A:A,#REF!)</f>
        <v>#REF!</v>
      </c>
      <c r="D175" s="52" t="e">
        <f t="shared" si="2"/>
        <v>#REF!</v>
      </c>
    </row>
    <row r="176" spans="1:4" x14ac:dyDescent="0.2">
      <c r="A176" s="49" t="s">
        <v>241</v>
      </c>
      <c r="B176" s="50">
        <v>1888.74</v>
      </c>
      <c r="C176" s="50" t="e">
        <f>+SUMIF(#REF!,'Fonte coy'!A:A,#REF!)</f>
        <v>#REF!</v>
      </c>
      <c r="D176" s="52" t="e">
        <f t="shared" si="2"/>
        <v>#REF!</v>
      </c>
    </row>
    <row r="177" spans="1:4" x14ac:dyDescent="0.2">
      <c r="A177" s="49" t="s">
        <v>242</v>
      </c>
      <c r="B177" s="50">
        <v>5652.22</v>
      </c>
      <c r="C177" s="50" t="e">
        <f>+SUMIF(#REF!,'Fonte coy'!A:A,#REF!)</f>
        <v>#REF!</v>
      </c>
      <c r="D177" s="52" t="e">
        <f t="shared" si="2"/>
        <v>#REF!</v>
      </c>
    </row>
    <row r="178" spans="1:4" x14ac:dyDescent="0.2">
      <c r="A178" s="49" t="s">
        <v>202</v>
      </c>
      <c r="B178" s="50">
        <v>29488.68</v>
      </c>
      <c r="C178" s="50" t="e">
        <f>+SUMIF(#REF!,'Fonte coy'!A:A,#REF!)</f>
        <v>#REF!</v>
      </c>
      <c r="D178" s="52" t="e">
        <f t="shared" si="2"/>
        <v>#REF!</v>
      </c>
    </row>
    <row r="179" spans="1:4" x14ac:dyDescent="0.2">
      <c r="A179" s="49" t="s">
        <v>243</v>
      </c>
      <c r="B179" s="50">
        <v>2185.31</v>
      </c>
      <c r="C179" s="50" t="e">
        <f>+SUMIF(#REF!,'Fonte coy'!A:A,#REF!)</f>
        <v>#REF!</v>
      </c>
      <c r="D179" s="52" t="e">
        <f t="shared" si="2"/>
        <v>#REF!</v>
      </c>
    </row>
    <row r="180" spans="1:4" x14ac:dyDescent="0.2">
      <c r="A180" s="49" t="s">
        <v>244</v>
      </c>
      <c r="B180" s="50">
        <v>2185.31</v>
      </c>
      <c r="C180" s="50" t="e">
        <f>+SUMIF(#REF!,'Fonte coy'!A:A,#REF!)</f>
        <v>#REF!</v>
      </c>
      <c r="D180" s="52" t="e">
        <f t="shared" si="2"/>
        <v>#REF!</v>
      </c>
    </row>
    <row r="181" spans="1:4" x14ac:dyDescent="0.2">
      <c r="A181" s="49" t="s">
        <v>245</v>
      </c>
      <c r="B181" s="50">
        <v>2185.31</v>
      </c>
      <c r="C181" s="50" t="e">
        <f>+SUMIF(#REF!,'Fonte coy'!A:A,#REF!)</f>
        <v>#REF!</v>
      </c>
      <c r="D181" s="52" t="e">
        <f t="shared" si="2"/>
        <v>#REF!</v>
      </c>
    </row>
    <row r="182" spans="1:4" x14ac:dyDescent="0.2">
      <c r="A182" s="49" t="s">
        <v>246</v>
      </c>
      <c r="B182" s="50">
        <v>0</v>
      </c>
      <c r="C182" s="50" t="e">
        <f>+SUMIF(#REF!,'Fonte coy'!A:A,#REF!)</f>
        <v>#REF!</v>
      </c>
      <c r="D182" s="52" t="e">
        <f t="shared" si="2"/>
        <v>#REF!</v>
      </c>
    </row>
    <row r="183" spans="1:4" x14ac:dyDescent="0.2">
      <c r="A183" s="49" t="s">
        <v>247</v>
      </c>
      <c r="B183" s="50">
        <v>2185.31</v>
      </c>
      <c r="C183" s="50" t="e">
        <f>+SUMIF(#REF!,'Fonte coy'!A:A,#REF!)</f>
        <v>#REF!</v>
      </c>
      <c r="D183" s="52" t="e">
        <f t="shared" si="2"/>
        <v>#REF!</v>
      </c>
    </row>
    <row r="184" spans="1:4" x14ac:dyDescent="0.2">
      <c r="A184" s="49" t="s">
        <v>248</v>
      </c>
      <c r="B184" s="50">
        <v>2185.31</v>
      </c>
      <c r="C184" s="50" t="e">
        <f>+SUMIF(#REF!,'Fonte coy'!A:A,#REF!)</f>
        <v>#REF!</v>
      </c>
      <c r="D184" s="52" t="e">
        <f t="shared" si="2"/>
        <v>#REF!</v>
      </c>
    </row>
    <row r="185" spans="1:4" x14ac:dyDescent="0.2">
      <c r="A185" s="49" t="s">
        <v>0</v>
      </c>
      <c r="C185" s="50" t="e">
        <f>+SUMIF(#REF!,'Fonte coy'!A:A,#REF!)</f>
        <v>#REF!</v>
      </c>
      <c r="D185" s="52" t="e">
        <f t="shared" si="2"/>
        <v>#REF!</v>
      </c>
    </row>
    <row r="186" spans="1:4" x14ac:dyDescent="0.2">
      <c r="A186" s="49" t="s">
        <v>249</v>
      </c>
      <c r="B186" s="50">
        <v>10606737.84</v>
      </c>
      <c r="C186" s="50" t="e">
        <f>+SUMIF(#REF!,'Fonte coy'!A:A,#REF!)</f>
        <v>#REF!</v>
      </c>
      <c r="D186" s="52" t="e">
        <f t="shared" si="2"/>
        <v>#REF!</v>
      </c>
    </row>
    <row r="187" spans="1:4" x14ac:dyDescent="0.2">
      <c r="A187" s="49" t="s">
        <v>250</v>
      </c>
      <c r="B187" s="50">
        <v>10217981.699999999</v>
      </c>
      <c r="C187" s="50" t="e">
        <f>+SUMIF(#REF!,'Fonte coy'!A:A,#REF!)</f>
        <v>#REF!</v>
      </c>
      <c r="D187" s="52" t="e">
        <f t="shared" si="2"/>
        <v>#REF!</v>
      </c>
    </row>
    <row r="188" spans="1:4" x14ac:dyDescent="0.2">
      <c r="A188" s="49" t="s">
        <v>251</v>
      </c>
      <c r="B188" s="50">
        <v>9044776.5</v>
      </c>
      <c r="C188" s="50" t="e">
        <f>+SUMIF(#REF!,'Fonte coy'!A:A,#REF!)</f>
        <v>#REF!</v>
      </c>
      <c r="D188" s="52" t="e">
        <f t="shared" si="2"/>
        <v>#REF!</v>
      </c>
    </row>
    <row r="189" spans="1:4" x14ac:dyDescent="0.2">
      <c r="A189" s="49" t="s">
        <v>252</v>
      </c>
      <c r="B189" s="50">
        <v>5560604.29</v>
      </c>
      <c r="C189" s="50" t="e">
        <f>+SUMIF(#REF!,'Fonte coy'!A:A,#REF!)</f>
        <v>#REF!</v>
      </c>
      <c r="D189" s="52" t="e">
        <f t="shared" si="2"/>
        <v>#REF!</v>
      </c>
    </row>
    <row r="190" spans="1:4" x14ac:dyDescent="0.2">
      <c r="A190" s="49" t="s">
        <v>253</v>
      </c>
      <c r="B190" s="50">
        <v>5400937.3600000003</v>
      </c>
      <c r="C190" s="50" t="e">
        <f>+SUMIF(#REF!,'Fonte coy'!A:A,#REF!)</f>
        <v>#REF!</v>
      </c>
      <c r="D190" s="52" t="e">
        <f t="shared" si="2"/>
        <v>#REF!</v>
      </c>
    </row>
    <row r="191" spans="1:4" x14ac:dyDescent="0.2">
      <c r="A191" s="49" t="s">
        <v>254</v>
      </c>
      <c r="B191" s="50">
        <v>159666.93</v>
      </c>
      <c r="C191" s="50" t="e">
        <f>+SUMIF(#REF!,'Fonte coy'!A:A,#REF!)</f>
        <v>#REF!</v>
      </c>
      <c r="D191" s="52" t="e">
        <f t="shared" si="2"/>
        <v>#REF!</v>
      </c>
    </row>
    <row r="192" spans="1:4" x14ac:dyDescent="0.2">
      <c r="A192" s="49" t="s">
        <v>255</v>
      </c>
      <c r="B192" s="50">
        <v>3484172.21</v>
      </c>
      <c r="C192" s="50" t="e">
        <f>+SUMIF(#REF!,'Fonte coy'!A:A,#REF!)</f>
        <v>#REF!</v>
      </c>
      <c r="D192" s="52" t="e">
        <f t="shared" si="2"/>
        <v>#REF!</v>
      </c>
    </row>
    <row r="193" spans="1:4" x14ac:dyDescent="0.2">
      <c r="A193" s="49" t="s">
        <v>256</v>
      </c>
      <c r="B193" s="50">
        <v>3406826</v>
      </c>
      <c r="C193" s="50" t="e">
        <f>+SUMIF(#REF!,'Fonte coy'!A:A,#REF!)</f>
        <v>#REF!</v>
      </c>
      <c r="D193" s="52" t="e">
        <f t="shared" si="2"/>
        <v>#REF!</v>
      </c>
    </row>
    <row r="194" spans="1:4" x14ac:dyDescent="0.2">
      <c r="A194" s="49" t="s">
        <v>257</v>
      </c>
      <c r="B194" s="50">
        <v>77346.210000000006</v>
      </c>
      <c r="C194" s="50" t="e">
        <f>+SUMIF(#REF!,'Fonte coy'!A:A,#REF!)</f>
        <v>#REF!</v>
      </c>
      <c r="D194" s="52" t="e">
        <f t="shared" si="2"/>
        <v>#REF!</v>
      </c>
    </row>
    <row r="195" spans="1:4" x14ac:dyDescent="0.2">
      <c r="A195" s="49" t="s">
        <v>258</v>
      </c>
      <c r="B195" s="50">
        <v>701405.88</v>
      </c>
      <c r="C195" s="50" t="e">
        <f>+SUMIF(#REF!,'Fonte coy'!A:A,#REF!)</f>
        <v>#REF!</v>
      </c>
      <c r="D195" s="52" t="e">
        <f t="shared" si="2"/>
        <v>#REF!</v>
      </c>
    </row>
    <row r="196" spans="1:4" x14ac:dyDescent="0.2">
      <c r="A196" s="49" t="s">
        <v>259</v>
      </c>
      <c r="B196" s="50">
        <v>195800</v>
      </c>
      <c r="C196" s="50" t="e">
        <f>+SUMIF(#REF!,'Fonte coy'!A:A,#REF!)</f>
        <v>#REF!</v>
      </c>
      <c r="D196" s="52" t="e">
        <f t="shared" ref="D196:D259" si="3">+B196-C196</f>
        <v>#REF!</v>
      </c>
    </row>
    <row r="197" spans="1:4" x14ac:dyDescent="0.2">
      <c r="A197" s="49" t="s">
        <v>260</v>
      </c>
      <c r="B197" s="50">
        <v>41312.71</v>
      </c>
      <c r="C197" s="50" t="e">
        <f>+SUMIF(#REF!,'Fonte coy'!A:A,#REF!)</f>
        <v>#REF!</v>
      </c>
      <c r="D197" s="52" t="e">
        <f t="shared" si="3"/>
        <v>#REF!</v>
      </c>
    </row>
    <row r="198" spans="1:4" x14ac:dyDescent="0.2">
      <c r="A198" s="49" t="s">
        <v>261</v>
      </c>
      <c r="B198" s="50">
        <v>154487.29</v>
      </c>
      <c r="C198" s="50" t="e">
        <f>+SUMIF(#REF!,'Fonte coy'!A:A,#REF!)</f>
        <v>#REF!</v>
      </c>
      <c r="D198" s="52" t="e">
        <f t="shared" si="3"/>
        <v>#REF!</v>
      </c>
    </row>
    <row r="199" spans="1:4" x14ac:dyDescent="0.2">
      <c r="A199" s="49" t="s">
        <v>262</v>
      </c>
      <c r="B199" s="50">
        <v>505605.88</v>
      </c>
      <c r="C199" s="50" t="e">
        <f>+SUMIF(#REF!,'Fonte coy'!A:A,#REF!)</f>
        <v>#REF!</v>
      </c>
      <c r="D199" s="52" t="e">
        <f t="shared" si="3"/>
        <v>#REF!</v>
      </c>
    </row>
    <row r="200" spans="1:4" x14ac:dyDescent="0.2">
      <c r="A200" s="49" t="s">
        <v>263</v>
      </c>
      <c r="B200" s="50">
        <v>505605.88</v>
      </c>
      <c r="C200" s="50" t="e">
        <f>+SUMIF(#REF!,'Fonte coy'!A:A,#REF!)</f>
        <v>#REF!</v>
      </c>
      <c r="D200" s="52" t="e">
        <f t="shared" si="3"/>
        <v>#REF!</v>
      </c>
    </row>
    <row r="201" spans="1:4" x14ac:dyDescent="0.2">
      <c r="A201" s="49" t="s">
        <v>264</v>
      </c>
      <c r="B201" s="50">
        <v>193886</v>
      </c>
      <c r="C201" s="50" t="e">
        <f>+SUMIF(#REF!,'Fonte coy'!A:A,#REF!)</f>
        <v>#REF!</v>
      </c>
      <c r="D201" s="52" t="e">
        <f t="shared" si="3"/>
        <v>#REF!</v>
      </c>
    </row>
    <row r="202" spans="1:4" x14ac:dyDescent="0.2">
      <c r="A202" s="49" t="s">
        <v>265</v>
      </c>
      <c r="B202" s="50">
        <v>193886</v>
      </c>
      <c r="C202" s="50" t="e">
        <f>+SUMIF(#REF!,'Fonte coy'!A:A,#REF!)</f>
        <v>#REF!</v>
      </c>
      <c r="D202" s="52" t="e">
        <f t="shared" si="3"/>
        <v>#REF!</v>
      </c>
    </row>
    <row r="203" spans="1:4" x14ac:dyDescent="0.2">
      <c r="A203" s="49" t="s">
        <v>266</v>
      </c>
      <c r="B203" s="50">
        <v>193886</v>
      </c>
      <c r="C203" s="50" t="e">
        <f>+SUMIF(#REF!,'Fonte coy'!A:A,#REF!)</f>
        <v>#REF!</v>
      </c>
      <c r="D203" s="52" t="e">
        <f t="shared" si="3"/>
        <v>#REF!</v>
      </c>
    </row>
    <row r="204" spans="1:4" x14ac:dyDescent="0.2">
      <c r="A204" s="49" t="s">
        <v>267</v>
      </c>
      <c r="B204" s="50">
        <v>194782.7</v>
      </c>
      <c r="C204" s="50" t="e">
        <f>+SUMIF(#REF!,'Fonte coy'!A:A,#REF!)</f>
        <v>#REF!</v>
      </c>
      <c r="D204" s="52" t="e">
        <f t="shared" si="3"/>
        <v>#REF!</v>
      </c>
    </row>
    <row r="205" spans="1:4" x14ac:dyDescent="0.2">
      <c r="A205" s="49" t="s">
        <v>268</v>
      </c>
      <c r="B205" s="50">
        <v>194782.7</v>
      </c>
      <c r="C205" s="50" t="e">
        <f>+SUMIF(#REF!,'Fonte coy'!A:A,#REF!)</f>
        <v>#REF!</v>
      </c>
      <c r="D205" s="52" t="e">
        <f t="shared" si="3"/>
        <v>#REF!</v>
      </c>
    </row>
    <row r="206" spans="1:4" x14ac:dyDescent="0.2">
      <c r="A206" s="49" t="s">
        <v>269</v>
      </c>
      <c r="B206" s="50">
        <v>194233.03</v>
      </c>
      <c r="C206" s="50" t="e">
        <f>+SUMIF(#REF!,'Fonte coy'!A:A,#REF!)</f>
        <v>#REF!</v>
      </c>
      <c r="D206" s="52" t="e">
        <f t="shared" si="3"/>
        <v>#REF!</v>
      </c>
    </row>
    <row r="207" spans="1:4" x14ac:dyDescent="0.2">
      <c r="A207" s="49" t="s">
        <v>270</v>
      </c>
      <c r="B207" s="50">
        <v>549.66999999999996</v>
      </c>
      <c r="C207" s="50" t="e">
        <f>+SUMIF(#REF!,'Fonte coy'!A:A,#REF!)</f>
        <v>#REF!</v>
      </c>
      <c r="D207" s="52" t="e">
        <f t="shared" si="3"/>
        <v>#REF!</v>
      </c>
    </row>
    <row r="208" spans="1:4" x14ac:dyDescent="0.2">
      <c r="A208" s="49" t="s">
        <v>271</v>
      </c>
      <c r="B208" s="50">
        <v>83130.62</v>
      </c>
      <c r="C208" s="50" t="e">
        <f>+SUMIF(#REF!,'Fonte coy'!A:A,#REF!)</f>
        <v>#REF!</v>
      </c>
      <c r="D208" s="52" t="e">
        <f t="shared" si="3"/>
        <v>#REF!</v>
      </c>
    </row>
    <row r="209" spans="1:4" x14ac:dyDescent="0.2">
      <c r="A209" s="49" t="s">
        <v>272</v>
      </c>
      <c r="B209" s="50">
        <v>83130.62</v>
      </c>
      <c r="C209" s="50" t="e">
        <f>+SUMIF(#REF!,'Fonte coy'!A:A,#REF!)</f>
        <v>#REF!</v>
      </c>
      <c r="D209" s="52" t="e">
        <f t="shared" si="3"/>
        <v>#REF!</v>
      </c>
    </row>
    <row r="210" spans="1:4" x14ac:dyDescent="0.2">
      <c r="A210" s="49" t="s">
        <v>273</v>
      </c>
      <c r="B210" s="50">
        <v>12000</v>
      </c>
      <c r="C210" s="50" t="e">
        <f>+SUMIF(#REF!,'Fonte coy'!A:A,#REF!)</f>
        <v>#REF!</v>
      </c>
      <c r="D210" s="52" t="e">
        <f t="shared" si="3"/>
        <v>#REF!</v>
      </c>
    </row>
    <row r="211" spans="1:4" x14ac:dyDescent="0.2">
      <c r="A211" s="49" t="s">
        <v>274</v>
      </c>
      <c r="B211" s="50">
        <v>25784.99</v>
      </c>
      <c r="C211" s="50" t="e">
        <f>+SUMIF(#REF!,'Fonte coy'!A:A,#REF!)</f>
        <v>#REF!</v>
      </c>
      <c r="D211" s="52" t="e">
        <f t="shared" si="3"/>
        <v>#REF!</v>
      </c>
    </row>
    <row r="212" spans="1:4" x14ac:dyDescent="0.2">
      <c r="A212" s="49" t="s">
        <v>275</v>
      </c>
      <c r="B212" s="50">
        <v>39026.980000000003</v>
      </c>
      <c r="C212" s="50" t="e">
        <f>+SUMIF(#REF!,'Fonte coy'!A:A,#REF!)</f>
        <v>#REF!</v>
      </c>
      <c r="D212" s="52" t="e">
        <f t="shared" si="3"/>
        <v>#REF!</v>
      </c>
    </row>
    <row r="213" spans="1:4" x14ac:dyDescent="0.2">
      <c r="A213" s="49" t="s">
        <v>276</v>
      </c>
      <c r="B213" s="50">
        <v>698.65</v>
      </c>
      <c r="C213" s="50" t="e">
        <f>+SUMIF(#REF!,'Fonte coy'!A:A,#REF!)</f>
        <v>#REF!</v>
      </c>
      <c r="D213" s="52" t="e">
        <f t="shared" si="3"/>
        <v>#REF!</v>
      </c>
    </row>
    <row r="214" spans="1:4" x14ac:dyDescent="0.2">
      <c r="A214" s="49" t="s">
        <v>277</v>
      </c>
      <c r="B214" s="50">
        <v>5620</v>
      </c>
      <c r="C214" s="50" t="e">
        <f>+SUMIF(#REF!,'Fonte coy'!A:A,#REF!)</f>
        <v>#REF!</v>
      </c>
      <c r="D214" s="52" t="e">
        <f t="shared" si="3"/>
        <v>#REF!</v>
      </c>
    </row>
    <row r="215" spans="1:4" x14ac:dyDescent="0.2">
      <c r="A215" s="49" t="s">
        <v>278</v>
      </c>
      <c r="B215" s="50">
        <v>388756.14</v>
      </c>
      <c r="C215" s="50" t="e">
        <f>+SUMIF(#REF!,'Fonte coy'!A:A,#REF!)</f>
        <v>#REF!</v>
      </c>
      <c r="D215" s="52" t="e">
        <f t="shared" si="3"/>
        <v>#REF!</v>
      </c>
    </row>
    <row r="216" spans="1:4" x14ac:dyDescent="0.2">
      <c r="A216" s="49" t="s">
        <v>279</v>
      </c>
      <c r="B216" s="50">
        <v>259255.78</v>
      </c>
      <c r="C216" s="50" t="e">
        <f>+SUMIF(#REF!,'Fonte coy'!A:A,#REF!)</f>
        <v>#REF!</v>
      </c>
      <c r="D216" s="52" t="e">
        <f t="shared" si="3"/>
        <v>#REF!</v>
      </c>
    </row>
    <row r="217" spans="1:4" x14ac:dyDescent="0.2">
      <c r="A217" s="49" t="s">
        <v>280</v>
      </c>
      <c r="B217" s="50">
        <v>259255.78</v>
      </c>
      <c r="C217" s="50" t="e">
        <f>+SUMIF(#REF!,'Fonte coy'!A:A,#REF!)</f>
        <v>#REF!</v>
      </c>
      <c r="D217" s="52" t="e">
        <f t="shared" si="3"/>
        <v>#REF!</v>
      </c>
    </row>
    <row r="218" spans="1:4" x14ac:dyDescent="0.2">
      <c r="A218" s="49" t="s">
        <v>281</v>
      </c>
      <c r="B218" s="50">
        <v>259255.78</v>
      </c>
      <c r="C218" s="50" t="e">
        <f>+SUMIF(#REF!,'Fonte coy'!A:A,#REF!)</f>
        <v>#REF!</v>
      </c>
      <c r="D218" s="52" t="e">
        <f t="shared" si="3"/>
        <v>#REF!</v>
      </c>
    </row>
    <row r="219" spans="1:4" x14ac:dyDescent="0.2">
      <c r="A219" s="49" t="s">
        <v>282</v>
      </c>
      <c r="B219" s="50">
        <v>96048.12</v>
      </c>
      <c r="C219" s="50" t="e">
        <f>+SUMIF(#REF!,'Fonte coy'!A:A,#REF!)</f>
        <v>#REF!</v>
      </c>
      <c r="D219" s="52" t="e">
        <f t="shared" si="3"/>
        <v>#REF!</v>
      </c>
    </row>
    <row r="220" spans="1:4" x14ac:dyDescent="0.2">
      <c r="A220" s="49" t="s">
        <v>283</v>
      </c>
      <c r="B220" s="50">
        <v>81895.28</v>
      </c>
      <c r="C220" s="50" t="e">
        <f>+SUMIF(#REF!,'Fonte coy'!A:A,#REF!)</f>
        <v>#REF!</v>
      </c>
      <c r="D220" s="52" t="e">
        <f t="shared" si="3"/>
        <v>#REF!</v>
      </c>
    </row>
    <row r="221" spans="1:4" x14ac:dyDescent="0.2">
      <c r="A221" s="49" t="s">
        <v>284</v>
      </c>
      <c r="B221" s="50">
        <v>81895.28</v>
      </c>
      <c r="C221" s="50" t="e">
        <f>+SUMIF(#REF!,'Fonte coy'!A:A,#REF!)</f>
        <v>#REF!</v>
      </c>
      <c r="D221" s="52" t="e">
        <f t="shared" si="3"/>
        <v>#REF!</v>
      </c>
    </row>
    <row r="222" spans="1:4" x14ac:dyDescent="0.2">
      <c r="A222" s="49" t="s">
        <v>285</v>
      </c>
      <c r="B222" s="50">
        <v>1226.52</v>
      </c>
      <c r="C222" s="50" t="e">
        <f>+SUMIF(#REF!,'Fonte coy'!A:A,#REF!)</f>
        <v>#REF!</v>
      </c>
      <c r="D222" s="52" t="e">
        <f t="shared" si="3"/>
        <v>#REF!</v>
      </c>
    </row>
    <row r="223" spans="1:4" x14ac:dyDescent="0.2">
      <c r="A223" s="49" t="s">
        <v>286</v>
      </c>
      <c r="B223" s="50">
        <v>896.52</v>
      </c>
      <c r="C223" s="50" t="e">
        <f>+SUMIF(#REF!,'Fonte coy'!A:A,#REF!)</f>
        <v>#REF!</v>
      </c>
      <c r="D223" s="52" t="e">
        <f t="shared" si="3"/>
        <v>#REF!</v>
      </c>
    </row>
    <row r="224" spans="1:4" x14ac:dyDescent="0.2">
      <c r="A224" s="49" t="s">
        <v>287</v>
      </c>
      <c r="B224" s="50">
        <v>240</v>
      </c>
      <c r="C224" s="50" t="e">
        <f>+SUMIF(#REF!,'Fonte coy'!A:A,#REF!)</f>
        <v>#REF!</v>
      </c>
      <c r="D224" s="52" t="e">
        <f t="shared" si="3"/>
        <v>#REF!</v>
      </c>
    </row>
    <row r="225" spans="1:4" x14ac:dyDescent="0.2">
      <c r="A225" s="49" t="s">
        <v>288</v>
      </c>
      <c r="B225" s="50">
        <v>90</v>
      </c>
      <c r="C225" s="50" t="e">
        <f>+SUMIF(#REF!,'Fonte coy'!A:A,#REF!)</f>
        <v>#REF!</v>
      </c>
      <c r="D225" s="52" t="e">
        <f t="shared" si="3"/>
        <v>#REF!</v>
      </c>
    </row>
    <row r="226" spans="1:4" x14ac:dyDescent="0.2">
      <c r="A226" s="49" t="s">
        <v>289</v>
      </c>
      <c r="B226" s="50">
        <v>12926.32</v>
      </c>
      <c r="C226" s="50" t="e">
        <f>+SUMIF(#REF!,'Fonte coy'!A:A,#REF!)</f>
        <v>#REF!</v>
      </c>
      <c r="D226" s="52" t="e">
        <f t="shared" si="3"/>
        <v>#REF!</v>
      </c>
    </row>
    <row r="227" spans="1:4" x14ac:dyDescent="0.2">
      <c r="A227" s="49" t="s">
        <v>290</v>
      </c>
      <c r="B227" s="50">
        <v>5744.09</v>
      </c>
      <c r="C227" s="50" t="e">
        <f>+SUMIF(#REF!,'Fonte coy'!A:A,#REF!)</f>
        <v>#REF!</v>
      </c>
      <c r="D227" s="52" t="e">
        <f t="shared" si="3"/>
        <v>#REF!</v>
      </c>
    </row>
    <row r="228" spans="1:4" x14ac:dyDescent="0.2">
      <c r="A228" s="49" t="s">
        <v>291</v>
      </c>
      <c r="B228" s="50">
        <v>4.76</v>
      </c>
      <c r="C228" s="50" t="e">
        <f>+SUMIF(#REF!,'Fonte coy'!A:A,#REF!)</f>
        <v>#REF!</v>
      </c>
      <c r="D228" s="52" t="e">
        <f t="shared" si="3"/>
        <v>#REF!</v>
      </c>
    </row>
    <row r="229" spans="1:4" x14ac:dyDescent="0.2">
      <c r="A229" s="49" t="s">
        <v>292</v>
      </c>
      <c r="B229" s="50">
        <v>1930.71</v>
      </c>
      <c r="C229" s="50" t="e">
        <f>+SUMIF(#REF!,'Fonte coy'!A:A,#REF!)</f>
        <v>#REF!</v>
      </c>
      <c r="D229" s="52" t="e">
        <f t="shared" si="3"/>
        <v>#REF!</v>
      </c>
    </row>
    <row r="230" spans="1:4" x14ac:dyDescent="0.2">
      <c r="A230" s="49" t="s">
        <v>293</v>
      </c>
      <c r="B230" s="50">
        <v>5246.76</v>
      </c>
      <c r="C230" s="50" t="e">
        <f>+SUMIF(#REF!,'Fonte coy'!A:A,#REF!)</f>
        <v>#REF!</v>
      </c>
      <c r="D230" s="52" t="e">
        <f t="shared" si="3"/>
        <v>#REF!</v>
      </c>
    </row>
    <row r="231" spans="1:4" x14ac:dyDescent="0.2">
      <c r="A231" s="49" t="s">
        <v>294</v>
      </c>
      <c r="B231" s="50">
        <v>33452.239999999998</v>
      </c>
      <c r="C231" s="50" t="e">
        <f>+SUMIF(#REF!,'Fonte coy'!A:A,#REF!)</f>
        <v>#REF!</v>
      </c>
      <c r="D231" s="52" t="e">
        <f t="shared" si="3"/>
        <v>#REF!</v>
      </c>
    </row>
    <row r="232" spans="1:4" x14ac:dyDescent="0.2">
      <c r="A232" s="49" t="s">
        <v>295</v>
      </c>
      <c r="B232" s="50">
        <v>33452.239999999998</v>
      </c>
      <c r="C232" s="50" t="e">
        <f>+SUMIF(#REF!,'Fonte coy'!A:A,#REF!)</f>
        <v>#REF!</v>
      </c>
      <c r="D232" s="52" t="e">
        <f t="shared" si="3"/>
        <v>#REF!</v>
      </c>
    </row>
    <row r="233" spans="1:4" x14ac:dyDescent="0.2">
      <c r="A233" s="49" t="s">
        <v>296</v>
      </c>
      <c r="B233" s="50">
        <v>33452.239999999998</v>
      </c>
      <c r="C233" s="50" t="e">
        <f>+SUMIF(#REF!,'Fonte coy'!A:A,#REF!)</f>
        <v>#REF!</v>
      </c>
      <c r="D233" s="52" t="e">
        <f t="shared" si="3"/>
        <v>#REF!</v>
      </c>
    </row>
    <row r="234" spans="1:4" x14ac:dyDescent="0.2">
      <c r="A234" s="49" t="s">
        <v>297</v>
      </c>
      <c r="B234" s="50">
        <v>10424921.48</v>
      </c>
      <c r="C234" s="50" t="e">
        <f>+SUMIF(#REF!,'Fonte coy'!A:A,#REF!)</f>
        <v>#REF!</v>
      </c>
      <c r="D234" s="52" t="e">
        <f t="shared" si="3"/>
        <v>#REF!</v>
      </c>
    </row>
    <row r="235" spans="1:4" x14ac:dyDescent="0.2">
      <c r="A235" s="49" t="s">
        <v>298</v>
      </c>
      <c r="B235" s="50">
        <v>349300.02</v>
      </c>
      <c r="C235" s="50" t="e">
        <f>+SUMIF(#REF!,'Fonte coy'!A:A,#REF!)</f>
        <v>#REF!</v>
      </c>
      <c r="D235" s="52" t="e">
        <f t="shared" si="3"/>
        <v>#REF!</v>
      </c>
    </row>
    <row r="236" spans="1:4" x14ac:dyDescent="0.2">
      <c r="A236" s="49" t="s">
        <v>299</v>
      </c>
      <c r="B236" s="50">
        <v>350934.81</v>
      </c>
      <c r="C236" s="50" t="e">
        <f>+SUMIF(#REF!,'Fonte coy'!A:A,#REF!)</f>
        <v>#REF!</v>
      </c>
      <c r="D236" s="52" t="e">
        <f t="shared" si="3"/>
        <v>#REF!</v>
      </c>
    </row>
    <row r="237" spans="1:4" x14ac:dyDescent="0.2">
      <c r="A237" s="49" t="s">
        <v>300</v>
      </c>
      <c r="B237" s="50">
        <v>264869.06</v>
      </c>
      <c r="C237" s="50" t="e">
        <f>+SUMIF(#REF!,'Fonte coy'!A:A,#REF!)</f>
        <v>#REF!</v>
      </c>
      <c r="D237" s="52" t="e">
        <f t="shared" si="3"/>
        <v>#REF!</v>
      </c>
    </row>
    <row r="238" spans="1:4" x14ac:dyDescent="0.2">
      <c r="A238" s="49" t="s">
        <v>301</v>
      </c>
      <c r="B238" s="50">
        <v>5804.48</v>
      </c>
      <c r="C238" s="50" t="e">
        <f>+SUMIF(#REF!,'Fonte coy'!A:A,#REF!)</f>
        <v>#REF!</v>
      </c>
      <c r="D238" s="52" t="e">
        <f t="shared" si="3"/>
        <v>#REF!</v>
      </c>
    </row>
    <row r="239" spans="1:4" x14ac:dyDescent="0.2">
      <c r="A239" s="49" t="s">
        <v>302</v>
      </c>
      <c r="B239" s="50">
        <v>79645.75</v>
      </c>
      <c r="C239" s="50" t="e">
        <f>+SUMIF(#REF!,'Fonte coy'!A:A,#REF!)</f>
        <v>#REF!</v>
      </c>
      <c r="D239" s="52" t="e">
        <f t="shared" si="3"/>
        <v>#REF!</v>
      </c>
    </row>
    <row r="240" spans="1:4" x14ac:dyDescent="0.2">
      <c r="A240" s="49" t="s">
        <v>303</v>
      </c>
      <c r="B240" s="50">
        <v>153955.70000000001</v>
      </c>
      <c r="C240" s="50" t="e">
        <f>+SUMIF(#REF!,'Fonte coy'!A:A,#REF!)</f>
        <v>#REF!</v>
      </c>
      <c r="D240" s="52" t="e">
        <f t="shared" si="3"/>
        <v>#REF!</v>
      </c>
    </row>
    <row r="241" spans="1:4" x14ac:dyDescent="0.2">
      <c r="A241" s="49" t="s">
        <v>304</v>
      </c>
      <c r="B241" s="50">
        <v>21288.84</v>
      </c>
      <c r="C241" s="50" t="e">
        <f>+SUMIF(#REF!,'Fonte coy'!A:A,#REF!)</f>
        <v>#REF!</v>
      </c>
      <c r="D241" s="52" t="e">
        <f t="shared" si="3"/>
        <v>#REF!</v>
      </c>
    </row>
    <row r="242" spans="1:4" x14ac:dyDescent="0.2">
      <c r="A242" s="49" t="s">
        <v>305</v>
      </c>
      <c r="B242" s="50">
        <v>4174.29</v>
      </c>
      <c r="C242" s="50" t="e">
        <f>+SUMIF(#REF!,'Fonte coy'!A:A,#REF!)</f>
        <v>#REF!</v>
      </c>
      <c r="D242" s="52" t="e">
        <f t="shared" si="3"/>
        <v>#REF!</v>
      </c>
    </row>
    <row r="243" spans="1:4" x14ac:dyDescent="0.2">
      <c r="A243" s="49" t="s">
        <v>306</v>
      </c>
      <c r="B243" s="50">
        <v>23809.32</v>
      </c>
      <c r="C243" s="50" t="e">
        <f>+SUMIF(#REF!,'Fonte coy'!A:A,#REF!)</f>
        <v>#REF!</v>
      </c>
      <c r="D243" s="52" t="e">
        <f t="shared" si="3"/>
        <v>#REF!</v>
      </c>
    </row>
    <row r="244" spans="1:4" x14ac:dyDescent="0.2">
      <c r="A244" s="49" t="s">
        <v>307</v>
      </c>
      <c r="B244" s="50">
        <v>160.97</v>
      </c>
      <c r="C244" s="50" t="e">
        <f>+SUMIF(#REF!,'Fonte coy'!A:A,#REF!)</f>
        <v>#REF!</v>
      </c>
      <c r="D244" s="52" t="e">
        <f t="shared" si="3"/>
        <v>#REF!</v>
      </c>
    </row>
    <row r="245" spans="1:4" x14ac:dyDescent="0.2">
      <c r="A245" s="49" t="s">
        <v>308</v>
      </c>
      <c r="B245" s="50">
        <v>9285.5300000000007</v>
      </c>
      <c r="C245" s="50" t="e">
        <f>+SUMIF(#REF!,'Fonte coy'!A:A,#REF!)</f>
        <v>#REF!</v>
      </c>
      <c r="D245" s="52" t="e">
        <f t="shared" si="3"/>
        <v>#REF!</v>
      </c>
    </row>
    <row r="246" spans="1:4" x14ac:dyDescent="0.2">
      <c r="A246" s="49" t="s">
        <v>309</v>
      </c>
      <c r="B246" s="50">
        <v>5559.94</v>
      </c>
      <c r="C246" s="50" t="e">
        <f>+SUMIF(#REF!,'Fonte coy'!A:A,#REF!)</f>
        <v>#REF!</v>
      </c>
      <c r="D246" s="52" t="e">
        <f t="shared" si="3"/>
        <v>#REF!</v>
      </c>
    </row>
    <row r="247" spans="1:4" x14ac:dyDescent="0.2">
      <c r="A247" s="49" t="s">
        <v>310</v>
      </c>
      <c r="B247" s="50">
        <v>2427.4299999999998</v>
      </c>
      <c r="C247" s="50" t="e">
        <f>+SUMIF(#REF!,'Fonte coy'!A:A,#REF!)</f>
        <v>#REF!</v>
      </c>
      <c r="D247" s="52" t="e">
        <f t="shared" si="3"/>
        <v>#REF!</v>
      </c>
    </row>
    <row r="248" spans="1:4" x14ac:dyDescent="0.2">
      <c r="A248" s="49" t="s">
        <v>311</v>
      </c>
      <c r="B248" s="50">
        <v>2136.9699999999998</v>
      </c>
      <c r="C248" s="50" t="e">
        <f>+SUMIF(#REF!,'Fonte coy'!A:A,#REF!)</f>
        <v>#REF!</v>
      </c>
      <c r="D248" s="52" t="e">
        <f t="shared" si="3"/>
        <v>#REF!</v>
      </c>
    </row>
    <row r="249" spans="1:4" x14ac:dyDescent="0.2">
      <c r="A249" s="49" t="s">
        <v>312</v>
      </c>
      <c r="B249" s="50">
        <v>2458.81</v>
      </c>
      <c r="C249" s="50" t="e">
        <f>+SUMIF(#REF!,'Fonte coy'!A:A,#REF!)</f>
        <v>#REF!</v>
      </c>
      <c r="D249" s="52" t="e">
        <f t="shared" si="3"/>
        <v>#REF!</v>
      </c>
    </row>
    <row r="250" spans="1:4" x14ac:dyDescent="0.2">
      <c r="A250" s="49" t="s">
        <v>313</v>
      </c>
      <c r="B250" s="50">
        <v>1779.67</v>
      </c>
      <c r="C250" s="50" t="e">
        <f>+SUMIF(#REF!,'Fonte coy'!A:A,#REF!)</f>
        <v>#REF!</v>
      </c>
      <c r="D250" s="52" t="e">
        <f t="shared" si="3"/>
        <v>#REF!</v>
      </c>
    </row>
    <row r="251" spans="1:4" x14ac:dyDescent="0.2">
      <c r="A251" s="49" t="s">
        <v>314</v>
      </c>
      <c r="B251" s="50">
        <v>62256.43</v>
      </c>
      <c r="C251" s="50" t="e">
        <f>+SUMIF(#REF!,'Fonte coy'!A:A,#REF!)</f>
        <v>#REF!</v>
      </c>
      <c r="D251" s="52" t="e">
        <f t="shared" si="3"/>
        <v>#REF!</v>
      </c>
    </row>
    <row r="252" spans="1:4" x14ac:dyDescent="0.2">
      <c r="A252" s="49" t="s">
        <v>315</v>
      </c>
      <c r="B252" s="50">
        <v>37432.800000000003</v>
      </c>
      <c r="C252" s="50" t="e">
        <f>+SUMIF(#REF!,'Fonte coy'!A:A,#REF!)</f>
        <v>#REF!</v>
      </c>
      <c r="D252" s="52" t="e">
        <f t="shared" si="3"/>
        <v>#REF!</v>
      </c>
    </row>
    <row r="253" spans="1:4" x14ac:dyDescent="0.2">
      <c r="A253" s="49" t="s">
        <v>316</v>
      </c>
      <c r="B253" s="50">
        <v>7284.02</v>
      </c>
      <c r="C253" s="50" t="e">
        <f>+SUMIF(#REF!,'Fonte coy'!A:A,#REF!)</f>
        <v>#REF!</v>
      </c>
      <c r="D253" s="52" t="e">
        <f t="shared" si="3"/>
        <v>#REF!</v>
      </c>
    </row>
    <row r="254" spans="1:4" x14ac:dyDescent="0.2">
      <c r="A254" s="49" t="s">
        <v>317</v>
      </c>
      <c r="B254" s="50">
        <v>366.66</v>
      </c>
      <c r="C254" s="50" t="e">
        <f>+SUMIF(#REF!,'Fonte coy'!A:A,#REF!)</f>
        <v>#REF!</v>
      </c>
      <c r="D254" s="52" t="e">
        <f t="shared" si="3"/>
        <v>#REF!</v>
      </c>
    </row>
    <row r="255" spans="1:4" x14ac:dyDescent="0.2">
      <c r="A255" s="49" t="s">
        <v>318</v>
      </c>
      <c r="B255" s="50">
        <v>16920.47</v>
      </c>
      <c r="C255" s="50" t="e">
        <f>+SUMIF(#REF!,'Fonte coy'!A:A,#REF!)</f>
        <v>#REF!</v>
      </c>
      <c r="D255" s="52" t="e">
        <f t="shared" si="3"/>
        <v>#REF!</v>
      </c>
    </row>
    <row r="256" spans="1:4" x14ac:dyDescent="0.2">
      <c r="A256" s="49" t="s">
        <v>319</v>
      </c>
      <c r="B256" s="50">
        <v>252.48</v>
      </c>
      <c r="C256" s="50" t="e">
        <f>+SUMIF(#REF!,'Fonte coy'!A:A,#REF!)</f>
        <v>#REF!</v>
      </c>
      <c r="D256" s="52" t="e">
        <f t="shared" si="3"/>
        <v>#REF!</v>
      </c>
    </row>
    <row r="257" spans="1:4" x14ac:dyDescent="0.2">
      <c r="A257" s="49" t="s">
        <v>320</v>
      </c>
      <c r="B257" s="50">
        <v>-1634.79</v>
      </c>
      <c r="C257" s="50" t="e">
        <f>+SUMIF(#REF!,'Fonte coy'!A:A,#REF!)</f>
        <v>#REF!</v>
      </c>
      <c r="D257" s="52" t="e">
        <f t="shared" si="3"/>
        <v>#REF!</v>
      </c>
    </row>
    <row r="258" spans="1:4" x14ac:dyDescent="0.2">
      <c r="A258" s="49" t="s">
        <v>321</v>
      </c>
      <c r="B258" s="50">
        <v>-1080.8399999999999</v>
      </c>
      <c r="C258" s="50" t="e">
        <f>+SUMIF(#REF!,'Fonte coy'!A:A,#REF!)</f>
        <v>#REF!</v>
      </c>
      <c r="D258" s="52" t="e">
        <f t="shared" si="3"/>
        <v>#REF!</v>
      </c>
    </row>
    <row r="259" spans="1:4" x14ac:dyDescent="0.2">
      <c r="A259" s="49" t="s">
        <v>322</v>
      </c>
      <c r="B259" s="50">
        <v>10754.48</v>
      </c>
      <c r="C259" s="50" t="e">
        <f>+SUMIF(#REF!,'Fonte coy'!A:A,#REF!)</f>
        <v>#REF!</v>
      </c>
      <c r="D259" s="52" t="e">
        <f t="shared" si="3"/>
        <v>#REF!</v>
      </c>
    </row>
    <row r="260" spans="1:4" x14ac:dyDescent="0.2">
      <c r="A260" s="49" t="s">
        <v>323</v>
      </c>
      <c r="B260" s="50">
        <v>-11835.32</v>
      </c>
      <c r="C260" s="50" t="e">
        <f>+SUMIF(#REF!,'Fonte coy'!A:A,#REF!)</f>
        <v>#REF!</v>
      </c>
      <c r="D260" s="52" t="e">
        <f t="shared" ref="D260:D323" si="4">+B260-C260</f>
        <v>#REF!</v>
      </c>
    </row>
    <row r="261" spans="1:4" x14ac:dyDescent="0.2">
      <c r="A261" s="49" t="s">
        <v>324</v>
      </c>
      <c r="B261" s="50">
        <v>-1361.52</v>
      </c>
      <c r="C261" s="50" t="e">
        <f>+SUMIF(#REF!,'Fonte coy'!A:A,#REF!)</f>
        <v>#REF!</v>
      </c>
      <c r="D261" s="52" t="e">
        <f t="shared" si="4"/>
        <v>#REF!</v>
      </c>
    </row>
    <row r="262" spans="1:4" x14ac:dyDescent="0.2">
      <c r="A262" s="49" t="s">
        <v>325</v>
      </c>
      <c r="B262" s="50">
        <v>2371.85</v>
      </c>
      <c r="C262" s="50" t="e">
        <f>+SUMIF(#REF!,'Fonte coy'!A:A,#REF!)</f>
        <v>#REF!</v>
      </c>
      <c r="D262" s="52" t="e">
        <f t="shared" si="4"/>
        <v>#REF!</v>
      </c>
    </row>
    <row r="263" spans="1:4" x14ac:dyDescent="0.2">
      <c r="A263" s="49" t="s">
        <v>326</v>
      </c>
      <c r="B263" s="50">
        <v>-3733.37</v>
      </c>
      <c r="C263" s="50" t="e">
        <f>+SUMIF(#REF!,'Fonte coy'!A:A,#REF!)</f>
        <v>#REF!</v>
      </c>
      <c r="D263" s="52" t="e">
        <f t="shared" si="4"/>
        <v>#REF!</v>
      </c>
    </row>
    <row r="264" spans="1:4" x14ac:dyDescent="0.2">
      <c r="A264" s="49" t="s">
        <v>327</v>
      </c>
      <c r="B264" s="50">
        <v>5711.23</v>
      </c>
      <c r="C264" s="50" t="e">
        <f>+SUMIF(#REF!,'Fonte coy'!A:A,#REF!)</f>
        <v>#REF!</v>
      </c>
      <c r="D264" s="52" t="e">
        <f t="shared" si="4"/>
        <v>#REF!</v>
      </c>
    </row>
    <row r="265" spans="1:4" x14ac:dyDescent="0.2">
      <c r="A265" s="49" t="s">
        <v>328</v>
      </c>
      <c r="B265" s="50">
        <v>22641.99</v>
      </c>
      <c r="C265" s="50" t="e">
        <f>+SUMIF(#REF!,'Fonte coy'!A:A,#REF!)</f>
        <v>#REF!</v>
      </c>
      <c r="D265" s="52" t="e">
        <f t="shared" si="4"/>
        <v>#REF!</v>
      </c>
    </row>
    <row r="266" spans="1:4" x14ac:dyDescent="0.2">
      <c r="A266" s="49" t="s">
        <v>329</v>
      </c>
      <c r="B266" s="50">
        <v>-16930.759999999998</v>
      </c>
      <c r="C266" s="50" t="e">
        <f>+SUMIF(#REF!,'Fonte coy'!A:A,#REF!)</f>
        <v>#REF!</v>
      </c>
      <c r="D266" s="52" t="e">
        <f t="shared" si="4"/>
        <v>#REF!</v>
      </c>
    </row>
    <row r="267" spans="1:4" x14ac:dyDescent="0.2">
      <c r="A267" s="49" t="s">
        <v>330</v>
      </c>
      <c r="B267" s="50">
        <v>-3952.84</v>
      </c>
      <c r="C267" s="50" t="e">
        <f>+SUMIF(#REF!,'Fonte coy'!A:A,#REF!)</f>
        <v>#REF!</v>
      </c>
      <c r="D267" s="52" t="e">
        <f t="shared" si="4"/>
        <v>#REF!</v>
      </c>
    </row>
    <row r="268" spans="1:4" x14ac:dyDescent="0.2">
      <c r="A268" s="49" t="s">
        <v>331</v>
      </c>
      <c r="B268" s="50">
        <v>10254.65</v>
      </c>
      <c r="C268" s="50" t="e">
        <f>+SUMIF(#REF!,'Fonte coy'!A:A,#REF!)</f>
        <v>#REF!</v>
      </c>
      <c r="D268" s="52" t="e">
        <f t="shared" si="4"/>
        <v>#REF!</v>
      </c>
    </row>
    <row r="269" spans="1:4" x14ac:dyDescent="0.2">
      <c r="A269" s="49" t="s">
        <v>332</v>
      </c>
      <c r="B269" s="50">
        <v>-14207.49</v>
      </c>
      <c r="C269" s="50" t="e">
        <f>+SUMIF(#REF!,'Fonte coy'!A:A,#REF!)</f>
        <v>#REF!</v>
      </c>
      <c r="D269" s="52" t="e">
        <f t="shared" si="4"/>
        <v>#REF!</v>
      </c>
    </row>
    <row r="270" spans="1:4" x14ac:dyDescent="0.2">
      <c r="A270" s="49" t="s">
        <v>333</v>
      </c>
      <c r="B270" s="50">
        <v>-950.82</v>
      </c>
      <c r="C270" s="50" t="e">
        <f>+SUMIF(#REF!,'Fonte coy'!A:A,#REF!)</f>
        <v>#REF!</v>
      </c>
      <c r="D270" s="52" t="e">
        <f t="shared" si="4"/>
        <v>#REF!</v>
      </c>
    </row>
    <row r="271" spans="1:4" x14ac:dyDescent="0.2">
      <c r="A271" s="49" t="s">
        <v>334</v>
      </c>
      <c r="B271" s="50">
        <v>2013.19</v>
      </c>
      <c r="C271" s="50" t="e">
        <f>+SUMIF(#REF!,'Fonte coy'!A:A,#REF!)</f>
        <v>#REF!</v>
      </c>
      <c r="D271" s="52" t="e">
        <f t="shared" si="4"/>
        <v>#REF!</v>
      </c>
    </row>
    <row r="272" spans="1:4" x14ac:dyDescent="0.2">
      <c r="A272" s="49" t="s">
        <v>335</v>
      </c>
      <c r="B272" s="50">
        <v>-2964.01</v>
      </c>
      <c r="C272" s="50" t="e">
        <f>+SUMIF(#REF!,'Fonte coy'!A:A,#REF!)</f>
        <v>#REF!</v>
      </c>
      <c r="D272" s="52" t="e">
        <f t="shared" si="4"/>
        <v>#REF!</v>
      </c>
    </row>
    <row r="273" spans="1:4" x14ac:dyDescent="0.2">
      <c r="A273" s="49" t="s">
        <v>336</v>
      </c>
      <c r="B273" s="50">
        <v>3481342.83</v>
      </c>
      <c r="C273" s="50" t="e">
        <f>+SUMIF(#REF!,'Fonte coy'!A:A,#REF!)</f>
        <v>#REF!</v>
      </c>
      <c r="D273" s="52" t="e">
        <f t="shared" si="4"/>
        <v>#REF!</v>
      </c>
    </row>
    <row r="274" spans="1:4" x14ac:dyDescent="0.2">
      <c r="A274" s="49" t="s">
        <v>337</v>
      </c>
      <c r="B274" s="50">
        <v>587279.56000000006</v>
      </c>
      <c r="C274" s="50" t="e">
        <f>+SUMIF(#REF!,'Fonte coy'!A:A,#REF!)</f>
        <v>#REF!</v>
      </c>
      <c r="D274" s="52" t="e">
        <f t="shared" si="4"/>
        <v>#REF!</v>
      </c>
    </row>
    <row r="275" spans="1:4" x14ac:dyDescent="0.2">
      <c r="A275" s="49" t="s">
        <v>338</v>
      </c>
      <c r="B275" s="50">
        <v>587279.56000000006</v>
      </c>
      <c r="C275" s="50" t="e">
        <f>+SUMIF(#REF!,'Fonte coy'!A:A,#REF!)</f>
        <v>#REF!</v>
      </c>
      <c r="D275" s="52" t="e">
        <f t="shared" si="4"/>
        <v>#REF!</v>
      </c>
    </row>
    <row r="276" spans="1:4" x14ac:dyDescent="0.2">
      <c r="A276" s="49" t="s">
        <v>339</v>
      </c>
      <c r="B276" s="50">
        <v>135836.6</v>
      </c>
      <c r="C276" s="50" t="e">
        <f>+SUMIF(#REF!,'Fonte coy'!A:A,#REF!)</f>
        <v>#REF!</v>
      </c>
      <c r="D276" s="52" t="e">
        <f t="shared" si="4"/>
        <v>#REF!</v>
      </c>
    </row>
    <row r="277" spans="1:4" x14ac:dyDescent="0.2">
      <c r="A277" s="49" t="s">
        <v>340</v>
      </c>
      <c r="B277" s="50">
        <v>14132</v>
      </c>
      <c r="C277" s="50" t="e">
        <f>+SUMIF(#REF!,'Fonte coy'!A:A,#REF!)</f>
        <v>#REF!</v>
      </c>
      <c r="D277" s="52" t="e">
        <f t="shared" si="4"/>
        <v>#REF!</v>
      </c>
    </row>
    <row r="278" spans="1:4" x14ac:dyDescent="0.2">
      <c r="A278" s="49" t="s">
        <v>341</v>
      </c>
      <c r="B278" s="50">
        <v>196346.25</v>
      </c>
      <c r="C278" s="50" t="e">
        <f>+SUMIF(#REF!,'Fonte coy'!A:A,#REF!)</f>
        <v>#REF!</v>
      </c>
      <c r="D278" s="52" t="e">
        <f t="shared" si="4"/>
        <v>#REF!</v>
      </c>
    </row>
    <row r="279" spans="1:4" x14ac:dyDescent="0.2">
      <c r="A279" s="49" t="s">
        <v>342</v>
      </c>
      <c r="B279" s="50">
        <v>72382.22</v>
      </c>
      <c r="C279" s="50" t="e">
        <f>+SUMIF(#REF!,'Fonte coy'!A:A,#REF!)</f>
        <v>#REF!</v>
      </c>
      <c r="D279" s="52" t="e">
        <f t="shared" si="4"/>
        <v>#REF!</v>
      </c>
    </row>
    <row r="280" spans="1:4" x14ac:dyDescent="0.2">
      <c r="A280" s="49" t="s">
        <v>343</v>
      </c>
      <c r="B280" s="50">
        <v>23386.84</v>
      </c>
      <c r="C280" s="50" t="e">
        <f>+SUMIF(#REF!,'Fonte coy'!A:A,#REF!)</f>
        <v>#REF!</v>
      </c>
      <c r="D280" s="52" t="e">
        <f t="shared" si="4"/>
        <v>#REF!</v>
      </c>
    </row>
    <row r="281" spans="1:4" x14ac:dyDescent="0.2">
      <c r="A281" s="49" t="s">
        <v>344</v>
      </c>
      <c r="B281" s="50">
        <v>14580.27</v>
      </c>
      <c r="C281" s="50" t="e">
        <f>+SUMIF(#REF!,'Fonte coy'!A:A,#REF!)</f>
        <v>#REF!</v>
      </c>
      <c r="D281" s="52" t="e">
        <f t="shared" si="4"/>
        <v>#REF!</v>
      </c>
    </row>
    <row r="282" spans="1:4" x14ac:dyDescent="0.2">
      <c r="A282" s="49" t="s">
        <v>345</v>
      </c>
      <c r="B282" s="50">
        <v>37882.94</v>
      </c>
      <c r="C282" s="50" t="e">
        <f>+SUMIF(#REF!,'Fonte coy'!A:A,#REF!)</f>
        <v>#REF!</v>
      </c>
      <c r="D282" s="52" t="e">
        <f t="shared" si="4"/>
        <v>#REF!</v>
      </c>
    </row>
    <row r="283" spans="1:4" x14ac:dyDescent="0.2">
      <c r="A283" s="49" t="s">
        <v>346</v>
      </c>
      <c r="B283" s="50">
        <v>15701.4</v>
      </c>
      <c r="C283" s="50" t="e">
        <f>+SUMIF(#REF!,'Fonte coy'!A:A,#REF!)</f>
        <v>#REF!</v>
      </c>
      <c r="D283" s="52" t="e">
        <f t="shared" si="4"/>
        <v>#REF!</v>
      </c>
    </row>
    <row r="284" spans="1:4" x14ac:dyDescent="0.2">
      <c r="A284" s="49" t="s">
        <v>347</v>
      </c>
      <c r="B284" s="50">
        <v>72477.259999999995</v>
      </c>
      <c r="C284" s="50" t="e">
        <f>+SUMIF(#REF!,'Fonte coy'!A:A,#REF!)</f>
        <v>#REF!</v>
      </c>
      <c r="D284" s="52" t="e">
        <f t="shared" si="4"/>
        <v>#REF!</v>
      </c>
    </row>
    <row r="285" spans="1:4" x14ac:dyDescent="0.2">
      <c r="A285" s="49" t="s">
        <v>348</v>
      </c>
      <c r="B285" s="50">
        <v>3382.87</v>
      </c>
      <c r="C285" s="50" t="e">
        <f>+SUMIF(#REF!,'Fonte coy'!A:A,#REF!)</f>
        <v>#REF!</v>
      </c>
      <c r="D285" s="52" t="e">
        <f t="shared" si="4"/>
        <v>#REF!</v>
      </c>
    </row>
    <row r="286" spans="1:4" x14ac:dyDescent="0.2">
      <c r="A286" s="49" t="s">
        <v>349</v>
      </c>
      <c r="B286" s="50">
        <v>110.55</v>
      </c>
      <c r="C286" s="50" t="e">
        <f>+SUMIF(#REF!,'Fonte coy'!A:A,#REF!)</f>
        <v>#REF!</v>
      </c>
      <c r="D286" s="52" t="e">
        <f t="shared" si="4"/>
        <v>#REF!</v>
      </c>
    </row>
    <row r="287" spans="1:4" x14ac:dyDescent="0.2">
      <c r="A287" s="49" t="s">
        <v>350</v>
      </c>
      <c r="B287" s="50">
        <v>1060.3599999999999</v>
      </c>
      <c r="C287" s="50" t="e">
        <f>+SUMIF(#REF!,'Fonte coy'!A:A,#REF!)</f>
        <v>#REF!</v>
      </c>
      <c r="D287" s="52" t="e">
        <f t="shared" si="4"/>
        <v>#REF!</v>
      </c>
    </row>
    <row r="288" spans="1:4" x14ac:dyDescent="0.2">
      <c r="A288" s="49" t="s">
        <v>351</v>
      </c>
      <c r="B288" s="50">
        <v>1815802.05</v>
      </c>
      <c r="C288" s="50" t="e">
        <f>+SUMIF(#REF!,'Fonte coy'!A:A,#REF!)</f>
        <v>#REF!</v>
      </c>
      <c r="D288" s="52" t="e">
        <f t="shared" si="4"/>
        <v>#REF!</v>
      </c>
    </row>
    <row r="289" spans="1:4" x14ac:dyDescent="0.2">
      <c r="A289" s="49" t="s">
        <v>352</v>
      </c>
      <c r="B289" s="50">
        <v>1815802.05</v>
      </c>
      <c r="C289" s="50" t="e">
        <f>+SUMIF(#REF!,'Fonte coy'!A:A,#REF!)</f>
        <v>#REF!</v>
      </c>
      <c r="D289" s="52" t="e">
        <f t="shared" si="4"/>
        <v>#REF!</v>
      </c>
    </row>
    <row r="290" spans="1:4" x14ac:dyDescent="0.2">
      <c r="A290" s="49" t="s">
        <v>353</v>
      </c>
      <c r="B290" s="50">
        <v>323960</v>
      </c>
      <c r="C290" s="50" t="e">
        <f>+SUMIF(#REF!,'Fonte coy'!A:A,#REF!)</f>
        <v>#REF!</v>
      </c>
      <c r="D290" s="52" t="e">
        <f t="shared" si="4"/>
        <v>#REF!</v>
      </c>
    </row>
    <row r="291" spans="1:4" x14ac:dyDescent="0.2">
      <c r="A291" s="49" t="s">
        <v>354</v>
      </c>
      <c r="B291" s="50">
        <v>129746.76</v>
      </c>
      <c r="C291" s="50" t="e">
        <f>+SUMIF(#REF!,'Fonte coy'!A:A,#REF!)</f>
        <v>#REF!</v>
      </c>
      <c r="D291" s="52" t="e">
        <f t="shared" si="4"/>
        <v>#REF!</v>
      </c>
    </row>
    <row r="292" spans="1:4" x14ac:dyDescent="0.2">
      <c r="A292" s="49" t="s">
        <v>355</v>
      </c>
      <c r="B292" s="50">
        <v>49472.75</v>
      </c>
      <c r="C292" s="50" t="e">
        <f>+SUMIF(#REF!,'Fonte coy'!A:A,#REF!)</f>
        <v>#REF!</v>
      </c>
      <c r="D292" s="52" t="e">
        <f t="shared" si="4"/>
        <v>#REF!</v>
      </c>
    </row>
    <row r="293" spans="1:4" x14ac:dyDescent="0.2">
      <c r="A293" s="49" t="s">
        <v>356</v>
      </c>
      <c r="B293" s="50">
        <v>54103.4</v>
      </c>
      <c r="C293" s="50" t="e">
        <f>+SUMIF(#REF!,'Fonte coy'!A:A,#REF!)</f>
        <v>#REF!</v>
      </c>
      <c r="D293" s="52" t="e">
        <f t="shared" si="4"/>
        <v>#REF!</v>
      </c>
    </row>
    <row r="294" spans="1:4" x14ac:dyDescent="0.2">
      <c r="A294" s="49" t="s">
        <v>357</v>
      </c>
      <c r="B294" s="50">
        <v>3803.38</v>
      </c>
      <c r="C294" s="50" t="e">
        <f>+SUMIF(#REF!,'Fonte coy'!A:A,#REF!)</f>
        <v>#REF!</v>
      </c>
      <c r="D294" s="52" t="e">
        <f t="shared" si="4"/>
        <v>#REF!</v>
      </c>
    </row>
    <row r="295" spans="1:4" x14ac:dyDescent="0.2">
      <c r="A295" s="49" t="s">
        <v>358</v>
      </c>
      <c r="B295" s="50">
        <v>176985.37</v>
      </c>
      <c r="C295" s="50" t="e">
        <f>+SUMIF(#REF!,'Fonte coy'!A:A,#REF!)</f>
        <v>#REF!</v>
      </c>
      <c r="D295" s="52" t="e">
        <f t="shared" si="4"/>
        <v>#REF!</v>
      </c>
    </row>
    <row r="296" spans="1:4" x14ac:dyDescent="0.2">
      <c r="A296" s="49" t="s">
        <v>359</v>
      </c>
      <c r="B296" s="50">
        <v>857942.56</v>
      </c>
      <c r="C296" s="50" t="e">
        <f>+SUMIF(#REF!,'Fonte coy'!A:A,#REF!)</f>
        <v>#REF!</v>
      </c>
      <c r="D296" s="52" t="e">
        <f t="shared" si="4"/>
        <v>#REF!</v>
      </c>
    </row>
    <row r="297" spans="1:4" x14ac:dyDescent="0.2">
      <c r="A297" s="49" t="s">
        <v>360</v>
      </c>
      <c r="B297" s="50">
        <v>111810.78</v>
      </c>
      <c r="C297" s="50" t="e">
        <f>+SUMIF(#REF!,'Fonte coy'!A:A,#REF!)</f>
        <v>#REF!</v>
      </c>
      <c r="D297" s="52" t="e">
        <f t="shared" si="4"/>
        <v>#REF!</v>
      </c>
    </row>
    <row r="298" spans="1:4" x14ac:dyDescent="0.2">
      <c r="A298" s="49" t="s">
        <v>361</v>
      </c>
      <c r="B298" s="50">
        <v>37668.660000000003</v>
      </c>
      <c r="C298" s="50" t="e">
        <f>+SUMIF(#REF!,'Fonte coy'!A:A,#REF!)</f>
        <v>#REF!</v>
      </c>
      <c r="D298" s="52" t="e">
        <f t="shared" si="4"/>
        <v>#REF!</v>
      </c>
    </row>
    <row r="299" spans="1:4" x14ac:dyDescent="0.2">
      <c r="A299" s="49" t="s">
        <v>362</v>
      </c>
      <c r="B299" s="50">
        <v>53492.89</v>
      </c>
      <c r="C299" s="50" t="e">
        <f>+SUMIF(#REF!,'Fonte coy'!A:A,#REF!)</f>
        <v>#REF!</v>
      </c>
      <c r="D299" s="52" t="e">
        <f t="shared" si="4"/>
        <v>#REF!</v>
      </c>
    </row>
    <row r="300" spans="1:4" x14ac:dyDescent="0.2">
      <c r="A300" s="49" t="s">
        <v>363</v>
      </c>
      <c r="B300" s="50">
        <v>9180.75</v>
      </c>
      <c r="C300" s="50" t="e">
        <f>+SUMIF(#REF!,'Fonte coy'!A:A,#REF!)</f>
        <v>#REF!</v>
      </c>
      <c r="D300" s="52" t="e">
        <f t="shared" si="4"/>
        <v>#REF!</v>
      </c>
    </row>
    <row r="301" spans="1:4" x14ac:dyDescent="0.2">
      <c r="A301" s="49" t="s">
        <v>364</v>
      </c>
      <c r="B301" s="50">
        <v>7634.75</v>
      </c>
      <c r="C301" s="50" t="e">
        <f>+SUMIF(#REF!,'Fonte coy'!A:A,#REF!)</f>
        <v>#REF!</v>
      </c>
      <c r="D301" s="52" t="e">
        <f t="shared" si="4"/>
        <v>#REF!</v>
      </c>
    </row>
    <row r="302" spans="1:4" x14ac:dyDescent="0.2">
      <c r="A302" s="49" t="s">
        <v>365</v>
      </c>
      <c r="B302" s="50">
        <v>318126.18</v>
      </c>
      <c r="C302" s="50" t="e">
        <f>+SUMIF(#REF!,'Fonte coy'!A:A,#REF!)</f>
        <v>#REF!</v>
      </c>
      <c r="D302" s="52" t="e">
        <f t="shared" si="4"/>
        <v>#REF!</v>
      </c>
    </row>
    <row r="303" spans="1:4" x14ac:dyDescent="0.2">
      <c r="A303" s="49" t="s">
        <v>366</v>
      </c>
      <c r="B303" s="50">
        <v>318126.18</v>
      </c>
      <c r="C303" s="50" t="e">
        <f>+SUMIF(#REF!,'Fonte coy'!A:A,#REF!)</f>
        <v>#REF!</v>
      </c>
      <c r="D303" s="52" t="e">
        <f t="shared" si="4"/>
        <v>#REF!</v>
      </c>
    </row>
    <row r="304" spans="1:4" x14ac:dyDescent="0.2">
      <c r="A304" s="49" t="s">
        <v>367</v>
      </c>
      <c r="B304" s="50">
        <v>49284.17</v>
      </c>
      <c r="C304" s="50" t="e">
        <f>+SUMIF(#REF!,'Fonte coy'!A:A,#REF!)</f>
        <v>#REF!</v>
      </c>
      <c r="D304" s="52" t="e">
        <f t="shared" si="4"/>
        <v>#REF!</v>
      </c>
    </row>
    <row r="305" spans="1:4" x14ac:dyDescent="0.2">
      <c r="A305" s="49" t="s">
        <v>368</v>
      </c>
      <c r="B305" s="50">
        <v>26245.24</v>
      </c>
      <c r="C305" s="50" t="e">
        <f>+SUMIF(#REF!,'Fonte coy'!A:A,#REF!)</f>
        <v>#REF!</v>
      </c>
      <c r="D305" s="52" t="e">
        <f t="shared" si="4"/>
        <v>#REF!</v>
      </c>
    </row>
    <row r="306" spans="1:4" x14ac:dyDescent="0.2">
      <c r="A306" s="49" t="s">
        <v>369</v>
      </c>
      <c r="B306" s="50">
        <v>10346.799999999999</v>
      </c>
      <c r="C306" s="50" t="e">
        <f>+SUMIF(#REF!,'Fonte coy'!A:A,#REF!)</f>
        <v>#REF!</v>
      </c>
      <c r="D306" s="52" t="e">
        <f t="shared" si="4"/>
        <v>#REF!</v>
      </c>
    </row>
    <row r="307" spans="1:4" x14ac:dyDescent="0.2">
      <c r="A307" s="49" t="s">
        <v>370</v>
      </c>
      <c r="B307" s="50">
        <v>1536.62</v>
      </c>
      <c r="C307" s="50" t="e">
        <f>+SUMIF(#REF!,'Fonte coy'!A:A,#REF!)</f>
        <v>#REF!</v>
      </c>
      <c r="D307" s="52" t="e">
        <f t="shared" si="4"/>
        <v>#REF!</v>
      </c>
    </row>
    <row r="308" spans="1:4" x14ac:dyDescent="0.2">
      <c r="A308" s="49" t="s">
        <v>371</v>
      </c>
      <c r="B308" s="50">
        <v>991.08</v>
      </c>
      <c r="C308" s="50" t="e">
        <f>+SUMIF(#REF!,'Fonte coy'!A:A,#REF!)</f>
        <v>#REF!</v>
      </c>
      <c r="D308" s="52" t="e">
        <f t="shared" si="4"/>
        <v>#REF!</v>
      </c>
    </row>
    <row r="309" spans="1:4" x14ac:dyDescent="0.2">
      <c r="A309" s="49" t="s">
        <v>372</v>
      </c>
      <c r="B309" s="50">
        <v>139885.82</v>
      </c>
      <c r="C309" s="50" t="e">
        <f>+SUMIF(#REF!,'Fonte coy'!A:A,#REF!)</f>
        <v>#REF!</v>
      </c>
      <c r="D309" s="52" t="e">
        <f t="shared" si="4"/>
        <v>#REF!</v>
      </c>
    </row>
    <row r="310" spans="1:4" x14ac:dyDescent="0.2">
      <c r="A310" s="49" t="s">
        <v>373</v>
      </c>
      <c r="B310" s="50">
        <v>10092.450000000001</v>
      </c>
      <c r="C310" s="50" t="e">
        <f>+SUMIF(#REF!,'Fonte coy'!A:A,#REF!)</f>
        <v>#REF!</v>
      </c>
      <c r="D310" s="52" t="e">
        <f t="shared" si="4"/>
        <v>#REF!</v>
      </c>
    </row>
    <row r="311" spans="1:4" x14ac:dyDescent="0.2">
      <c r="A311" s="49" t="s">
        <v>374</v>
      </c>
      <c r="B311" s="50">
        <v>14836.42</v>
      </c>
      <c r="C311" s="50" t="e">
        <f>+SUMIF(#REF!,'Fonte coy'!A:A,#REF!)</f>
        <v>#REF!</v>
      </c>
      <c r="D311" s="52" t="e">
        <f t="shared" si="4"/>
        <v>#REF!</v>
      </c>
    </row>
    <row r="312" spans="1:4" x14ac:dyDescent="0.2">
      <c r="A312" s="49" t="s">
        <v>375</v>
      </c>
      <c r="B312" s="50">
        <v>632.27</v>
      </c>
      <c r="C312" s="50" t="e">
        <f>+SUMIF(#REF!,'Fonte coy'!A:A,#REF!)</f>
        <v>#REF!</v>
      </c>
      <c r="D312" s="52" t="e">
        <f t="shared" si="4"/>
        <v>#REF!</v>
      </c>
    </row>
    <row r="313" spans="1:4" x14ac:dyDescent="0.2">
      <c r="A313" s="49" t="s">
        <v>376</v>
      </c>
      <c r="B313" s="50">
        <v>64275.31</v>
      </c>
      <c r="C313" s="50" t="e">
        <f>+SUMIF(#REF!,'Fonte coy'!A:A,#REF!)</f>
        <v>#REF!</v>
      </c>
      <c r="D313" s="52" t="e">
        <f t="shared" si="4"/>
        <v>#REF!</v>
      </c>
    </row>
    <row r="314" spans="1:4" x14ac:dyDescent="0.2">
      <c r="A314" s="49" t="s">
        <v>377</v>
      </c>
      <c r="B314" s="50">
        <v>411438.17</v>
      </c>
      <c r="C314" s="50" t="e">
        <f>+SUMIF(#REF!,'Fonte coy'!A:A,#REF!)</f>
        <v>#REF!</v>
      </c>
      <c r="D314" s="52" t="e">
        <f t="shared" si="4"/>
        <v>#REF!</v>
      </c>
    </row>
    <row r="315" spans="1:4" x14ac:dyDescent="0.2">
      <c r="A315" s="49" t="s">
        <v>378</v>
      </c>
      <c r="B315" s="50">
        <v>411438.17</v>
      </c>
      <c r="C315" s="50" t="e">
        <f>+SUMIF(#REF!,'Fonte coy'!A:A,#REF!)</f>
        <v>#REF!</v>
      </c>
      <c r="D315" s="52" t="e">
        <f t="shared" si="4"/>
        <v>#REF!</v>
      </c>
    </row>
    <row r="316" spans="1:4" x14ac:dyDescent="0.2">
      <c r="A316" s="49" t="s">
        <v>379</v>
      </c>
      <c r="B316" s="50">
        <v>7051.95</v>
      </c>
      <c r="C316" s="50" t="e">
        <f>+SUMIF(#REF!,'Fonte coy'!A:A,#REF!)</f>
        <v>#REF!</v>
      </c>
      <c r="D316" s="52" t="e">
        <f t="shared" si="4"/>
        <v>#REF!</v>
      </c>
    </row>
    <row r="317" spans="1:4" x14ac:dyDescent="0.2">
      <c r="A317" s="49" t="s">
        <v>380</v>
      </c>
      <c r="B317" s="50">
        <v>283.82</v>
      </c>
      <c r="C317" s="50" t="e">
        <f>+SUMIF(#REF!,'Fonte coy'!A:A,#REF!)</f>
        <v>#REF!</v>
      </c>
      <c r="D317" s="52" t="e">
        <f t="shared" si="4"/>
        <v>#REF!</v>
      </c>
    </row>
    <row r="318" spans="1:4" x14ac:dyDescent="0.2">
      <c r="A318" s="49" t="s">
        <v>381</v>
      </c>
      <c r="B318" s="50">
        <v>1682.98</v>
      </c>
      <c r="C318" s="50" t="e">
        <f>+SUMIF(#REF!,'Fonte coy'!A:A,#REF!)</f>
        <v>#REF!</v>
      </c>
      <c r="D318" s="52" t="e">
        <f t="shared" si="4"/>
        <v>#REF!</v>
      </c>
    </row>
    <row r="319" spans="1:4" x14ac:dyDescent="0.2">
      <c r="A319" s="49" t="s">
        <v>382</v>
      </c>
      <c r="B319" s="50">
        <v>107588.16</v>
      </c>
      <c r="C319" s="50" t="e">
        <f>+SUMIF(#REF!,'Fonte coy'!A:A,#REF!)</f>
        <v>#REF!</v>
      </c>
      <c r="D319" s="52" t="e">
        <f t="shared" si="4"/>
        <v>#REF!</v>
      </c>
    </row>
    <row r="320" spans="1:4" x14ac:dyDescent="0.2">
      <c r="A320" s="49" t="s">
        <v>383</v>
      </c>
      <c r="B320" s="50">
        <v>196245.26</v>
      </c>
      <c r="C320" s="50" t="e">
        <f>+SUMIF(#REF!,'Fonte coy'!A:A,#REF!)</f>
        <v>#REF!</v>
      </c>
      <c r="D320" s="52" t="e">
        <f t="shared" si="4"/>
        <v>#REF!</v>
      </c>
    </row>
    <row r="321" spans="1:4" x14ac:dyDescent="0.2">
      <c r="A321" s="49" t="s">
        <v>384</v>
      </c>
      <c r="B321" s="50">
        <v>55604.2</v>
      </c>
      <c r="C321" s="50" t="e">
        <f>+SUMIF(#REF!,'Fonte coy'!A:A,#REF!)</f>
        <v>#REF!</v>
      </c>
      <c r="D321" s="52" t="e">
        <f t="shared" si="4"/>
        <v>#REF!</v>
      </c>
    </row>
    <row r="322" spans="1:4" x14ac:dyDescent="0.2">
      <c r="A322" s="49" t="s">
        <v>385</v>
      </c>
      <c r="B322" s="50">
        <v>38633.1</v>
      </c>
      <c r="C322" s="50" t="e">
        <f>+SUMIF(#REF!,'Fonte coy'!A:A,#REF!)</f>
        <v>#REF!</v>
      </c>
      <c r="D322" s="52" t="e">
        <f t="shared" si="4"/>
        <v>#REF!</v>
      </c>
    </row>
    <row r="323" spans="1:4" x14ac:dyDescent="0.2">
      <c r="A323" s="49" t="s">
        <v>386</v>
      </c>
      <c r="B323" s="50">
        <v>4348.7</v>
      </c>
      <c r="C323" s="50" t="e">
        <f>+SUMIF(#REF!,'Fonte coy'!A:A,#REF!)</f>
        <v>#REF!</v>
      </c>
      <c r="D323" s="52" t="e">
        <f t="shared" si="4"/>
        <v>#REF!</v>
      </c>
    </row>
    <row r="324" spans="1:4" x14ac:dyDescent="0.2">
      <c r="A324" s="49" t="s">
        <v>387</v>
      </c>
      <c r="B324" s="50">
        <v>259756.04</v>
      </c>
      <c r="C324" s="50" t="e">
        <f>+SUMIF(#REF!,'Fonte coy'!A:A,#REF!)</f>
        <v>#REF!</v>
      </c>
      <c r="D324" s="52" t="e">
        <f t="shared" ref="D324:D387" si="5">+B324-C324</f>
        <v>#REF!</v>
      </c>
    </row>
    <row r="325" spans="1:4" x14ac:dyDescent="0.2">
      <c r="A325" s="49" t="s">
        <v>388</v>
      </c>
      <c r="B325" s="50">
        <v>218983.2</v>
      </c>
      <c r="C325" s="50" t="e">
        <f>+SUMIF(#REF!,'Fonte coy'!A:A,#REF!)</f>
        <v>#REF!</v>
      </c>
      <c r="D325" s="52" t="e">
        <f t="shared" si="5"/>
        <v>#REF!</v>
      </c>
    </row>
    <row r="326" spans="1:4" x14ac:dyDescent="0.2">
      <c r="A326" s="49" t="s">
        <v>389</v>
      </c>
      <c r="B326" s="50">
        <v>4048</v>
      </c>
      <c r="C326" s="50" t="e">
        <f>+SUMIF(#REF!,'Fonte coy'!A:A,#REF!)</f>
        <v>#REF!</v>
      </c>
      <c r="D326" s="52" t="e">
        <f t="shared" si="5"/>
        <v>#REF!</v>
      </c>
    </row>
    <row r="327" spans="1:4" x14ac:dyDescent="0.2">
      <c r="A327" s="49" t="s">
        <v>390</v>
      </c>
      <c r="B327" s="50">
        <v>69355.259999999995</v>
      </c>
      <c r="C327" s="50" t="e">
        <f>+SUMIF(#REF!,'Fonte coy'!A:A,#REF!)</f>
        <v>#REF!</v>
      </c>
      <c r="D327" s="52" t="e">
        <f t="shared" si="5"/>
        <v>#REF!</v>
      </c>
    </row>
    <row r="328" spans="1:4" x14ac:dyDescent="0.2">
      <c r="A328" s="49" t="s">
        <v>391</v>
      </c>
      <c r="B328" s="50">
        <v>4977.6000000000004</v>
      </c>
      <c r="C328" s="50" t="e">
        <f>+SUMIF(#REF!,'Fonte coy'!A:A,#REF!)</f>
        <v>#REF!</v>
      </c>
      <c r="D328" s="52" t="e">
        <f t="shared" si="5"/>
        <v>#REF!</v>
      </c>
    </row>
    <row r="329" spans="1:4" x14ac:dyDescent="0.2">
      <c r="A329" s="49" t="s">
        <v>392</v>
      </c>
      <c r="B329" s="50">
        <v>3825.31</v>
      </c>
      <c r="C329" s="50" t="e">
        <f>+SUMIF(#REF!,'Fonte coy'!A:A,#REF!)</f>
        <v>#REF!</v>
      </c>
      <c r="D329" s="52" t="e">
        <f t="shared" si="5"/>
        <v>#REF!</v>
      </c>
    </row>
    <row r="330" spans="1:4" x14ac:dyDescent="0.2">
      <c r="A330" s="49" t="s">
        <v>393</v>
      </c>
      <c r="B330" s="50">
        <v>24524.34</v>
      </c>
      <c r="C330" s="50" t="e">
        <f>+SUMIF(#REF!,'Fonte coy'!A:A,#REF!)</f>
        <v>#REF!</v>
      </c>
      <c r="D330" s="52" t="e">
        <f t="shared" si="5"/>
        <v>#REF!</v>
      </c>
    </row>
    <row r="331" spans="1:4" x14ac:dyDescent="0.2">
      <c r="A331" s="49" t="s">
        <v>394</v>
      </c>
      <c r="B331" s="50">
        <v>1525</v>
      </c>
      <c r="C331" s="50" t="e">
        <f>+SUMIF(#REF!,'Fonte coy'!A:A,#REF!)</f>
        <v>#REF!</v>
      </c>
      <c r="D331" s="52" t="e">
        <f t="shared" si="5"/>
        <v>#REF!</v>
      </c>
    </row>
    <row r="332" spans="1:4" x14ac:dyDescent="0.2">
      <c r="A332" s="49" t="s">
        <v>395</v>
      </c>
      <c r="B332" s="50">
        <v>30822.18</v>
      </c>
      <c r="C332" s="50" t="e">
        <f>+SUMIF(#REF!,'Fonte coy'!A:A,#REF!)</f>
        <v>#REF!</v>
      </c>
      <c r="D332" s="52" t="e">
        <f t="shared" si="5"/>
        <v>#REF!</v>
      </c>
    </row>
    <row r="333" spans="1:4" x14ac:dyDescent="0.2">
      <c r="A333" s="49" t="s">
        <v>396</v>
      </c>
      <c r="B333" s="50">
        <v>38450.74</v>
      </c>
      <c r="C333" s="50" t="e">
        <f>+SUMIF(#REF!,'Fonte coy'!A:A,#REF!)</f>
        <v>#REF!</v>
      </c>
      <c r="D333" s="52" t="e">
        <f t="shared" si="5"/>
        <v>#REF!</v>
      </c>
    </row>
    <row r="334" spans="1:4" x14ac:dyDescent="0.2">
      <c r="A334" s="49" t="s">
        <v>397</v>
      </c>
      <c r="B334" s="50">
        <v>20930.71</v>
      </c>
      <c r="C334" s="50" t="e">
        <f>+SUMIF(#REF!,'Fonte coy'!A:A,#REF!)</f>
        <v>#REF!</v>
      </c>
      <c r="D334" s="52" t="e">
        <f t="shared" si="5"/>
        <v>#REF!</v>
      </c>
    </row>
    <row r="335" spans="1:4" x14ac:dyDescent="0.2">
      <c r="A335" s="49" t="s">
        <v>398</v>
      </c>
      <c r="B335" s="50">
        <v>17732.7</v>
      </c>
      <c r="C335" s="50" t="e">
        <f>+SUMIF(#REF!,'Fonte coy'!A:A,#REF!)</f>
        <v>#REF!</v>
      </c>
      <c r="D335" s="52" t="e">
        <f t="shared" si="5"/>
        <v>#REF!</v>
      </c>
    </row>
    <row r="336" spans="1:4" x14ac:dyDescent="0.2">
      <c r="A336" s="49" t="s">
        <v>399</v>
      </c>
      <c r="B336" s="50">
        <v>2791.36</v>
      </c>
      <c r="C336" s="50" t="e">
        <f>+SUMIF(#REF!,'Fonte coy'!A:A,#REF!)</f>
        <v>#REF!</v>
      </c>
      <c r="D336" s="52" t="e">
        <f t="shared" si="5"/>
        <v>#REF!</v>
      </c>
    </row>
    <row r="337" spans="1:4" x14ac:dyDescent="0.2">
      <c r="A337" s="49" t="s">
        <v>400</v>
      </c>
      <c r="B337" s="50">
        <v>21411.62</v>
      </c>
      <c r="C337" s="50" t="e">
        <f>+SUMIF(#REF!,'Fonte coy'!A:A,#REF!)</f>
        <v>#REF!</v>
      </c>
      <c r="D337" s="52" t="e">
        <f t="shared" si="5"/>
        <v>#REF!</v>
      </c>
    </row>
    <row r="338" spans="1:4" x14ac:dyDescent="0.2">
      <c r="A338" s="49" t="s">
        <v>401</v>
      </c>
      <c r="B338" s="50">
        <v>17636</v>
      </c>
      <c r="C338" s="50" t="e">
        <f>+SUMIF(#REF!,'Fonte coy'!A:A,#REF!)</f>
        <v>#REF!</v>
      </c>
      <c r="D338" s="52" t="e">
        <f t="shared" si="5"/>
        <v>#REF!</v>
      </c>
    </row>
    <row r="339" spans="1:4" x14ac:dyDescent="0.2">
      <c r="A339" s="49" t="s">
        <v>402</v>
      </c>
      <c r="B339" s="50">
        <v>3602.22</v>
      </c>
      <c r="C339" s="50" t="e">
        <f>+SUMIF(#REF!,'Fonte coy'!A:A,#REF!)</f>
        <v>#REF!</v>
      </c>
      <c r="D339" s="52" t="e">
        <f t="shared" si="5"/>
        <v>#REF!</v>
      </c>
    </row>
    <row r="340" spans="1:4" x14ac:dyDescent="0.2">
      <c r="A340" s="49" t="s">
        <v>403</v>
      </c>
      <c r="B340" s="50">
        <v>173.4</v>
      </c>
      <c r="C340" s="50" t="e">
        <f>+SUMIF(#REF!,'Fonte coy'!A:A,#REF!)</f>
        <v>#REF!</v>
      </c>
      <c r="D340" s="52" t="e">
        <f t="shared" si="5"/>
        <v>#REF!</v>
      </c>
    </row>
    <row r="341" spans="1:4" x14ac:dyDescent="0.2">
      <c r="A341" s="49" t="s">
        <v>404</v>
      </c>
      <c r="B341" s="50">
        <v>19361.22</v>
      </c>
      <c r="C341" s="50" t="e">
        <f>+SUMIF(#REF!,'Fonte coy'!A:A,#REF!)</f>
        <v>#REF!</v>
      </c>
      <c r="D341" s="52" t="e">
        <f t="shared" si="5"/>
        <v>#REF!</v>
      </c>
    </row>
    <row r="342" spans="1:4" x14ac:dyDescent="0.2">
      <c r="A342" s="49" t="s">
        <v>405</v>
      </c>
      <c r="B342" s="50">
        <v>800</v>
      </c>
      <c r="C342" s="50" t="e">
        <f>+SUMIF(#REF!,'Fonte coy'!A:A,#REF!)</f>
        <v>#REF!</v>
      </c>
      <c r="D342" s="52" t="e">
        <f t="shared" si="5"/>
        <v>#REF!</v>
      </c>
    </row>
    <row r="343" spans="1:4" x14ac:dyDescent="0.2">
      <c r="A343" s="49" t="s">
        <v>406</v>
      </c>
      <c r="B343" s="50">
        <v>3826</v>
      </c>
      <c r="C343" s="50" t="e">
        <f>+SUMIF(#REF!,'Fonte coy'!A:A,#REF!)</f>
        <v>#REF!</v>
      </c>
      <c r="D343" s="52" t="e">
        <f t="shared" si="5"/>
        <v>#REF!</v>
      </c>
    </row>
    <row r="344" spans="1:4" x14ac:dyDescent="0.2">
      <c r="A344" s="49" t="s">
        <v>407</v>
      </c>
      <c r="B344" s="50">
        <v>1800</v>
      </c>
      <c r="C344" s="50" t="e">
        <f>+SUMIF(#REF!,'Fonte coy'!A:A,#REF!)</f>
        <v>#REF!</v>
      </c>
      <c r="D344" s="52" t="e">
        <f t="shared" si="5"/>
        <v>#REF!</v>
      </c>
    </row>
    <row r="345" spans="1:4" x14ac:dyDescent="0.2">
      <c r="A345" s="49" t="s">
        <v>408</v>
      </c>
      <c r="B345" s="50">
        <v>8126.98</v>
      </c>
      <c r="C345" s="50" t="e">
        <f>+SUMIF(#REF!,'Fonte coy'!A:A,#REF!)</f>
        <v>#REF!</v>
      </c>
      <c r="D345" s="52" t="e">
        <f t="shared" si="5"/>
        <v>#REF!</v>
      </c>
    </row>
    <row r="346" spans="1:4" x14ac:dyDescent="0.2">
      <c r="A346" s="49" t="s">
        <v>409</v>
      </c>
      <c r="B346" s="50">
        <v>2893.58</v>
      </c>
      <c r="C346" s="50" t="e">
        <f>+SUMIF(#REF!,'Fonte coy'!A:A,#REF!)</f>
        <v>#REF!</v>
      </c>
      <c r="D346" s="52" t="e">
        <f t="shared" si="5"/>
        <v>#REF!</v>
      </c>
    </row>
    <row r="347" spans="1:4" x14ac:dyDescent="0.2">
      <c r="A347" s="49" t="s">
        <v>410</v>
      </c>
      <c r="B347" s="50">
        <v>1500</v>
      </c>
      <c r="C347" s="50" t="e">
        <f>+SUMIF(#REF!,'Fonte coy'!A:A,#REF!)</f>
        <v>#REF!</v>
      </c>
      <c r="D347" s="52" t="e">
        <f t="shared" si="5"/>
        <v>#REF!</v>
      </c>
    </row>
    <row r="348" spans="1:4" x14ac:dyDescent="0.2">
      <c r="A348" s="49" t="s">
        <v>411</v>
      </c>
      <c r="B348" s="50">
        <v>414.66</v>
      </c>
      <c r="C348" s="50" t="e">
        <f>+SUMIF(#REF!,'Fonte coy'!A:A,#REF!)</f>
        <v>#REF!</v>
      </c>
      <c r="D348" s="52" t="e">
        <f t="shared" si="5"/>
        <v>#REF!</v>
      </c>
    </row>
    <row r="349" spans="1:4" x14ac:dyDescent="0.2">
      <c r="A349" s="49" t="s">
        <v>412</v>
      </c>
      <c r="B349" s="50">
        <v>41129.33</v>
      </c>
      <c r="C349" s="50" t="e">
        <f>+SUMIF(#REF!,'Fonte coy'!A:A,#REF!)</f>
        <v>#REF!</v>
      </c>
      <c r="D349" s="52" t="e">
        <f t="shared" si="5"/>
        <v>#REF!</v>
      </c>
    </row>
    <row r="350" spans="1:4" x14ac:dyDescent="0.2">
      <c r="A350" s="49" t="s">
        <v>413</v>
      </c>
      <c r="B350" s="50">
        <v>32169.99</v>
      </c>
      <c r="C350" s="50" t="e">
        <f>+SUMIF(#REF!,'Fonte coy'!A:A,#REF!)</f>
        <v>#REF!</v>
      </c>
      <c r="D350" s="52" t="e">
        <f t="shared" si="5"/>
        <v>#REF!</v>
      </c>
    </row>
    <row r="351" spans="1:4" x14ac:dyDescent="0.2">
      <c r="A351" s="49" t="s">
        <v>414</v>
      </c>
      <c r="B351" s="50">
        <v>27002.44</v>
      </c>
      <c r="C351" s="50" t="e">
        <f>+SUMIF(#REF!,'Fonte coy'!A:A,#REF!)</f>
        <v>#REF!</v>
      </c>
      <c r="D351" s="52" t="e">
        <f t="shared" si="5"/>
        <v>#REF!</v>
      </c>
    </row>
    <row r="352" spans="1:4" x14ac:dyDescent="0.2">
      <c r="A352" s="49" t="s">
        <v>415</v>
      </c>
      <c r="B352" s="50">
        <v>4629.7299999999996</v>
      </c>
      <c r="C352" s="50" t="e">
        <f>+SUMIF(#REF!,'Fonte coy'!A:A,#REF!)</f>
        <v>#REF!</v>
      </c>
      <c r="D352" s="52" t="e">
        <f t="shared" si="5"/>
        <v>#REF!</v>
      </c>
    </row>
    <row r="353" spans="1:4" x14ac:dyDescent="0.2">
      <c r="A353" s="49" t="s">
        <v>416</v>
      </c>
      <c r="B353" s="50">
        <v>537.82000000000005</v>
      </c>
      <c r="C353" s="50" t="e">
        <f>+SUMIF(#REF!,'Fonte coy'!A:A,#REF!)</f>
        <v>#REF!</v>
      </c>
      <c r="D353" s="52" t="e">
        <f t="shared" si="5"/>
        <v>#REF!</v>
      </c>
    </row>
    <row r="354" spans="1:4" x14ac:dyDescent="0.2">
      <c r="A354" s="49" t="s">
        <v>417</v>
      </c>
      <c r="B354" s="50">
        <v>8959.34</v>
      </c>
      <c r="C354" s="50" t="e">
        <f>+SUMIF(#REF!,'Fonte coy'!A:A,#REF!)</f>
        <v>#REF!</v>
      </c>
      <c r="D354" s="52" t="e">
        <f t="shared" si="5"/>
        <v>#REF!</v>
      </c>
    </row>
    <row r="355" spans="1:4" x14ac:dyDescent="0.2">
      <c r="A355" s="49" t="s">
        <v>418</v>
      </c>
      <c r="B355" s="50">
        <v>8959.34</v>
      </c>
      <c r="C355" s="50" t="e">
        <f>+SUMIF(#REF!,'Fonte coy'!A:A,#REF!)</f>
        <v>#REF!</v>
      </c>
      <c r="D355" s="52" t="e">
        <f t="shared" si="5"/>
        <v>#REF!</v>
      </c>
    </row>
    <row r="356" spans="1:4" x14ac:dyDescent="0.2">
      <c r="A356" s="49" t="s">
        <v>419</v>
      </c>
      <c r="B356" s="50">
        <v>47811.5</v>
      </c>
      <c r="C356" s="50" t="e">
        <f>+SUMIF(#REF!,'Fonte coy'!A:A,#REF!)</f>
        <v>#REF!</v>
      </c>
      <c r="D356" s="52" t="e">
        <f t="shared" si="5"/>
        <v>#REF!</v>
      </c>
    </row>
    <row r="357" spans="1:4" x14ac:dyDescent="0.2">
      <c r="A357" s="49" t="s">
        <v>420</v>
      </c>
      <c r="B357" s="50">
        <v>47811.5</v>
      </c>
      <c r="C357" s="50" t="e">
        <f>+SUMIF(#REF!,'Fonte coy'!A:A,#REF!)</f>
        <v>#REF!</v>
      </c>
      <c r="D357" s="52" t="e">
        <f t="shared" si="5"/>
        <v>#REF!</v>
      </c>
    </row>
    <row r="358" spans="1:4" x14ac:dyDescent="0.2">
      <c r="A358" s="49" t="s">
        <v>421</v>
      </c>
      <c r="B358" s="50">
        <v>41066.58</v>
      </c>
      <c r="C358" s="50" t="e">
        <f>+SUMIF(#REF!,'Fonte coy'!A:A,#REF!)</f>
        <v>#REF!</v>
      </c>
      <c r="D358" s="52" t="e">
        <f t="shared" si="5"/>
        <v>#REF!</v>
      </c>
    </row>
    <row r="359" spans="1:4" x14ac:dyDescent="0.2">
      <c r="A359" s="49" t="s">
        <v>422</v>
      </c>
      <c r="B359" s="50">
        <v>41.08</v>
      </c>
      <c r="C359" s="50" t="e">
        <f>+SUMIF(#REF!,'Fonte coy'!A:A,#REF!)</f>
        <v>#REF!</v>
      </c>
      <c r="D359" s="52" t="e">
        <f t="shared" si="5"/>
        <v>#REF!</v>
      </c>
    </row>
    <row r="360" spans="1:4" x14ac:dyDescent="0.2">
      <c r="A360" s="49" t="s">
        <v>423</v>
      </c>
      <c r="B360" s="50">
        <v>6693.44</v>
      </c>
      <c r="C360" s="50" t="e">
        <f>+SUMIF(#REF!,'Fonte coy'!A:A,#REF!)</f>
        <v>#REF!</v>
      </c>
      <c r="D360" s="52" t="e">
        <f t="shared" si="5"/>
        <v>#REF!</v>
      </c>
    </row>
    <row r="361" spans="1:4" x14ac:dyDescent="0.2">
      <c r="A361" s="49" t="s">
        <v>424</v>
      </c>
      <c r="B361" s="50">
        <v>10.4</v>
      </c>
      <c r="C361" s="50" t="e">
        <f>+SUMIF(#REF!,'Fonte coy'!A:A,#REF!)</f>
        <v>#REF!</v>
      </c>
      <c r="D361" s="52" t="e">
        <f t="shared" si="5"/>
        <v>#REF!</v>
      </c>
    </row>
    <row r="362" spans="1:4" x14ac:dyDescent="0.2">
      <c r="A362" s="49" t="s">
        <v>425</v>
      </c>
      <c r="B362" s="50">
        <v>4207.3500000000004</v>
      </c>
      <c r="C362" s="50" t="e">
        <f>+SUMIF(#REF!,'Fonte coy'!A:A,#REF!)</f>
        <v>#REF!</v>
      </c>
      <c r="D362" s="52" t="e">
        <f t="shared" si="5"/>
        <v>#REF!</v>
      </c>
    </row>
    <row r="363" spans="1:4" x14ac:dyDescent="0.2">
      <c r="A363" s="49" t="s">
        <v>426</v>
      </c>
      <c r="B363" s="50">
        <v>4207.3500000000004</v>
      </c>
      <c r="C363" s="50" t="e">
        <f>+SUMIF(#REF!,'Fonte coy'!A:A,#REF!)</f>
        <v>#REF!</v>
      </c>
      <c r="D363" s="52" t="e">
        <f t="shared" si="5"/>
        <v>#REF!</v>
      </c>
    </row>
    <row r="364" spans="1:4" x14ac:dyDescent="0.2">
      <c r="A364" s="49" t="s">
        <v>427</v>
      </c>
      <c r="B364" s="50">
        <v>3286.8</v>
      </c>
      <c r="C364" s="50" t="e">
        <f>+SUMIF(#REF!,'Fonte coy'!A:A,#REF!)</f>
        <v>#REF!</v>
      </c>
      <c r="D364" s="52" t="e">
        <f t="shared" si="5"/>
        <v>#REF!</v>
      </c>
    </row>
    <row r="365" spans="1:4" x14ac:dyDescent="0.2">
      <c r="A365" s="49" t="s">
        <v>428</v>
      </c>
      <c r="B365" s="50">
        <v>3286.8</v>
      </c>
      <c r="C365" s="50" t="e">
        <f>+SUMIF(#REF!,'Fonte coy'!A:A,#REF!)</f>
        <v>#REF!</v>
      </c>
      <c r="D365" s="52" t="e">
        <f t="shared" si="5"/>
        <v>#REF!</v>
      </c>
    </row>
    <row r="366" spans="1:4" x14ac:dyDescent="0.2">
      <c r="A366" s="49" t="s">
        <v>429</v>
      </c>
      <c r="B366" s="50">
        <v>920.55</v>
      </c>
      <c r="C366" s="50" t="e">
        <f>+SUMIF(#REF!,'Fonte coy'!A:A,#REF!)</f>
        <v>#REF!</v>
      </c>
      <c r="D366" s="52" t="e">
        <f t="shared" si="5"/>
        <v>#REF!</v>
      </c>
    </row>
    <row r="367" spans="1:4" x14ac:dyDescent="0.2">
      <c r="A367" s="49" t="s">
        <v>430</v>
      </c>
      <c r="B367" s="50">
        <v>920.55</v>
      </c>
      <c r="C367" s="50" t="e">
        <f>+SUMIF(#REF!,'Fonte coy'!A:A,#REF!)</f>
        <v>#REF!</v>
      </c>
      <c r="D367" s="52" t="e">
        <f t="shared" si="5"/>
        <v>#REF!</v>
      </c>
    </row>
    <row r="368" spans="1:4" x14ac:dyDescent="0.2">
      <c r="A368" s="49" t="s">
        <v>431</v>
      </c>
      <c r="B368" s="50">
        <v>6374955.7599999998</v>
      </c>
      <c r="C368" s="50" t="e">
        <f>+SUMIF(#REF!,'Fonte coy'!A:A,#REF!)</f>
        <v>#REF!</v>
      </c>
      <c r="D368" s="52" t="e">
        <f t="shared" si="5"/>
        <v>#REF!</v>
      </c>
    </row>
    <row r="369" spans="1:4" x14ac:dyDescent="0.2">
      <c r="A369" s="49" t="s">
        <v>432</v>
      </c>
      <c r="B369" s="50">
        <v>4823274.5</v>
      </c>
      <c r="C369" s="50" t="e">
        <f>+SUMIF(#REF!,'Fonte coy'!A:A,#REF!)</f>
        <v>#REF!</v>
      </c>
      <c r="D369" s="52" t="e">
        <f t="shared" si="5"/>
        <v>#REF!</v>
      </c>
    </row>
    <row r="370" spans="1:4" x14ac:dyDescent="0.2">
      <c r="A370" s="49" t="s">
        <v>433</v>
      </c>
      <c r="B370" s="50">
        <v>4823274.5</v>
      </c>
      <c r="C370" s="50" t="e">
        <f>+SUMIF(#REF!,'Fonte coy'!A:A,#REF!)</f>
        <v>#REF!</v>
      </c>
      <c r="D370" s="52" t="e">
        <f t="shared" si="5"/>
        <v>#REF!</v>
      </c>
    </row>
    <row r="371" spans="1:4" x14ac:dyDescent="0.2">
      <c r="A371" s="49" t="s">
        <v>434</v>
      </c>
      <c r="B371" s="50">
        <v>4820381.95</v>
      </c>
      <c r="C371" s="50" t="e">
        <f>+SUMIF(#REF!,'Fonte coy'!A:A,#REF!)</f>
        <v>#REF!</v>
      </c>
      <c r="D371" s="52" t="e">
        <f t="shared" si="5"/>
        <v>#REF!</v>
      </c>
    </row>
    <row r="372" spans="1:4" x14ac:dyDescent="0.2">
      <c r="A372" s="49" t="s">
        <v>435</v>
      </c>
      <c r="B372" s="50">
        <v>2892.55</v>
      </c>
      <c r="C372" s="50" t="e">
        <f>+SUMIF(#REF!,'Fonte coy'!A:A,#REF!)</f>
        <v>#REF!</v>
      </c>
      <c r="D372" s="52" t="e">
        <f t="shared" si="5"/>
        <v>#REF!</v>
      </c>
    </row>
    <row r="373" spans="1:4" x14ac:dyDescent="0.2">
      <c r="A373" s="49" t="s">
        <v>436</v>
      </c>
      <c r="B373" s="50">
        <v>1314247.02</v>
      </c>
      <c r="C373" s="50" t="e">
        <f>+SUMIF(#REF!,'Fonte coy'!A:A,#REF!)</f>
        <v>#REF!</v>
      </c>
      <c r="D373" s="52" t="e">
        <f t="shared" si="5"/>
        <v>#REF!</v>
      </c>
    </row>
    <row r="374" spans="1:4" x14ac:dyDescent="0.2">
      <c r="A374" s="49" t="s">
        <v>437</v>
      </c>
      <c r="B374" s="50">
        <v>1314247.02</v>
      </c>
      <c r="C374" s="50" t="e">
        <f>+SUMIF(#REF!,'Fonte coy'!A:A,#REF!)</f>
        <v>#REF!</v>
      </c>
      <c r="D374" s="52" t="e">
        <f t="shared" si="5"/>
        <v>#REF!</v>
      </c>
    </row>
    <row r="375" spans="1:4" x14ac:dyDescent="0.2">
      <c r="A375" s="49" t="s">
        <v>438</v>
      </c>
      <c r="B375" s="50">
        <v>1139294.3600000001</v>
      </c>
      <c r="C375" s="50" t="e">
        <f>+SUMIF(#REF!,'Fonte coy'!A:A,#REF!)</f>
        <v>#REF!</v>
      </c>
      <c r="D375" s="52" t="e">
        <f t="shared" si="5"/>
        <v>#REF!</v>
      </c>
    </row>
    <row r="376" spans="1:4" x14ac:dyDescent="0.2">
      <c r="A376" s="49" t="s">
        <v>439</v>
      </c>
      <c r="B376" s="50">
        <v>241.64</v>
      </c>
      <c r="C376" s="50" t="e">
        <f>+SUMIF(#REF!,'Fonte coy'!A:A,#REF!)</f>
        <v>#REF!</v>
      </c>
      <c r="D376" s="52" t="e">
        <f t="shared" si="5"/>
        <v>#REF!</v>
      </c>
    </row>
    <row r="377" spans="1:4" x14ac:dyDescent="0.2">
      <c r="A377" s="49" t="s">
        <v>440</v>
      </c>
      <c r="B377" s="50">
        <v>113566.37</v>
      </c>
      <c r="C377" s="50" t="e">
        <f>+SUMIF(#REF!,'Fonte coy'!A:A,#REF!)</f>
        <v>#REF!</v>
      </c>
      <c r="D377" s="52" t="e">
        <f t="shared" si="5"/>
        <v>#REF!</v>
      </c>
    </row>
    <row r="378" spans="1:4" x14ac:dyDescent="0.2">
      <c r="A378" s="49" t="s">
        <v>441</v>
      </c>
      <c r="B378" s="50">
        <v>15481.81</v>
      </c>
      <c r="C378" s="50" t="e">
        <f>+SUMIF(#REF!,'Fonte coy'!A:A,#REF!)</f>
        <v>#REF!</v>
      </c>
      <c r="D378" s="52" t="e">
        <f t="shared" si="5"/>
        <v>#REF!</v>
      </c>
    </row>
    <row r="379" spans="1:4" x14ac:dyDescent="0.2">
      <c r="A379" s="49" t="s">
        <v>442</v>
      </c>
      <c r="B379" s="50">
        <v>40188.339999999997</v>
      </c>
      <c r="C379" s="50" t="e">
        <f>+SUMIF(#REF!,'Fonte coy'!A:A,#REF!)</f>
        <v>#REF!</v>
      </c>
      <c r="D379" s="52" t="e">
        <f t="shared" si="5"/>
        <v>#REF!</v>
      </c>
    </row>
    <row r="380" spans="1:4" x14ac:dyDescent="0.2">
      <c r="A380" s="49" t="s">
        <v>443</v>
      </c>
      <c r="B380" s="50">
        <v>4248.83</v>
      </c>
      <c r="C380" s="50" t="e">
        <f>+SUMIF(#REF!,'Fonte coy'!A:A,#REF!)</f>
        <v>#REF!</v>
      </c>
      <c r="D380" s="52" t="e">
        <f t="shared" si="5"/>
        <v>#REF!</v>
      </c>
    </row>
    <row r="381" spans="1:4" x14ac:dyDescent="0.2">
      <c r="A381" s="49" t="s">
        <v>444</v>
      </c>
      <c r="B381" s="50">
        <v>1071.01</v>
      </c>
      <c r="C381" s="50" t="e">
        <f>+SUMIF(#REF!,'Fonte coy'!A:A,#REF!)</f>
        <v>#REF!</v>
      </c>
      <c r="D381" s="52" t="e">
        <f t="shared" si="5"/>
        <v>#REF!</v>
      </c>
    </row>
    <row r="382" spans="1:4" x14ac:dyDescent="0.2">
      <c r="A382" s="49" t="s">
        <v>445</v>
      </c>
      <c r="B382" s="50">
        <v>154.66</v>
      </c>
      <c r="C382" s="50" t="e">
        <f>+SUMIF(#REF!,'Fonte coy'!A:A,#REF!)</f>
        <v>#REF!</v>
      </c>
      <c r="D382" s="52" t="e">
        <f t="shared" si="5"/>
        <v>#REF!</v>
      </c>
    </row>
    <row r="383" spans="1:4" x14ac:dyDescent="0.2">
      <c r="A383" s="49" t="s">
        <v>446</v>
      </c>
      <c r="B383" s="50">
        <v>193831.34</v>
      </c>
      <c r="C383" s="50" t="e">
        <f>+SUMIF(#REF!,'Fonte coy'!A:A,#REF!)</f>
        <v>#REF!</v>
      </c>
      <c r="D383" s="52" t="e">
        <f t="shared" si="5"/>
        <v>#REF!</v>
      </c>
    </row>
    <row r="384" spans="1:4" x14ac:dyDescent="0.2">
      <c r="A384" s="49" t="s">
        <v>447</v>
      </c>
      <c r="B384" s="50">
        <v>193831.34</v>
      </c>
      <c r="C384" s="50" t="e">
        <f>+SUMIF(#REF!,'Fonte coy'!A:A,#REF!)</f>
        <v>#REF!</v>
      </c>
      <c r="D384" s="52" t="e">
        <f t="shared" si="5"/>
        <v>#REF!</v>
      </c>
    </row>
    <row r="385" spans="1:4" x14ac:dyDescent="0.2">
      <c r="A385" s="49" t="s">
        <v>448</v>
      </c>
      <c r="B385" s="50">
        <v>193831.34</v>
      </c>
      <c r="C385" s="50" t="e">
        <f>+SUMIF(#REF!,'Fonte coy'!A:A,#REF!)</f>
        <v>#REF!</v>
      </c>
      <c r="D385" s="52" t="e">
        <f t="shared" si="5"/>
        <v>#REF!</v>
      </c>
    </row>
    <row r="386" spans="1:4" x14ac:dyDescent="0.2">
      <c r="A386" s="49" t="s">
        <v>449</v>
      </c>
      <c r="B386" s="50">
        <v>42063.78</v>
      </c>
      <c r="C386" s="50" t="e">
        <f>+SUMIF(#REF!,'Fonte coy'!A:A,#REF!)</f>
        <v>#REF!</v>
      </c>
      <c r="D386" s="52" t="e">
        <f t="shared" si="5"/>
        <v>#REF!</v>
      </c>
    </row>
    <row r="387" spans="1:4" x14ac:dyDescent="0.2">
      <c r="A387" s="49" t="s">
        <v>450</v>
      </c>
      <c r="B387" s="50">
        <v>42063.78</v>
      </c>
      <c r="C387" s="50" t="e">
        <f>+SUMIF(#REF!,'Fonte coy'!A:A,#REF!)</f>
        <v>#REF!</v>
      </c>
      <c r="D387" s="52" t="e">
        <f t="shared" si="5"/>
        <v>#REF!</v>
      </c>
    </row>
    <row r="388" spans="1:4" x14ac:dyDescent="0.2">
      <c r="A388" s="49" t="s">
        <v>451</v>
      </c>
      <c r="B388" s="50">
        <v>42063.78</v>
      </c>
      <c r="C388" s="50" t="e">
        <f>+SUMIF(#REF!,'Fonte coy'!A:A,#REF!)</f>
        <v>#REF!</v>
      </c>
      <c r="D388" s="52" t="e">
        <f t="shared" ref="D388:D431" si="6">+B388-C388</f>
        <v>#REF!</v>
      </c>
    </row>
    <row r="389" spans="1:4" x14ac:dyDescent="0.2">
      <c r="A389" s="49" t="s">
        <v>452</v>
      </c>
      <c r="B389" s="50">
        <v>1539.12</v>
      </c>
      <c r="C389" s="50" t="e">
        <f>+SUMIF(#REF!,'Fonte coy'!A:A,#REF!)</f>
        <v>#REF!</v>
      </c>
      <c r="D389" s="52" t="e">
        <f t="shared" si="6"/>
        <v>#REF!</v>
      </c>
    </row>
    <row r="390" spans="1:4" x14ac:dyDescent="0.2">
      <c r="A390" s="49" t="s">
        <v>453</v>
      </c>
      <c r="B390" s="50">
        <v>1539.12</v>
      </c>
      <c r="C390" s="50" t="e">
        <f>+SUMIF(#REF!,'Fonte coy'!A:A,#REF!)</f>
        <v>#REF!</v>
      </c>
      <c r="D390" s="52" t="e">
        <f t="shared" si="6"/>
        <v>#REF!</v>
      </c>
    </row>
    <row r="391" spans="1:4" x14ac:dyDescent="0.2">
      <c r="A391" s="49" t="s">
        <v>454</v>
      </c>
      <c r="B391" s="50">
        <v>1539.12</v>
      </c>
      <c r="C391" s="50" t="e">
        <f>+SUMIF(#REF!,'Fonte coy'!A:A,#REF!)</f>
        <v>#REF!</v>
      </c>
      <c r="D391" s="52" t="e">
        <f t="shared" si="6"/>
        <v>#REF!</v>
      </c>
    </row>
    <row r="392" spans="1:4" x14ac:dyDescent="0.2">
      <c r="A392" s="49" t="s">
        <v>455</v>
      </c>
      <c r="B392" s="50">
        <v>62230.3</v>
      </c>
      <c r="C392" s="50" t="e">
        <f>+SUMIF(#REF!,'Fonte coy'!A:A,#REF!)</f>
        <v>#REF!</v>
      </c>
      <c r="D392" s="52" t="e">
        <f t="shared" si="6"/>
        <v>#REF!</v>
      </c>
    </row>
    <row r="393" spans="1:4" x14ac:dyDescent="0.2">
      <c r="A393" s="49" t="s">
        <v>456</v>
      </c>
      <c r="B393" s="50">
        <v>62230.3</v>
      </c>
      <c r="C393" s="50" t="e">
        <f>+SUMIF(#REF!,'Fonte coy'!A:A,#REF!)</f>
        <v>#REF!</v>
      </c>
      <c r="D393" s="52" t="e">
        <f t="shared" si="6"/>
        <v>#REF!</v>
      </c>
    </row>
    <row r="394" spans="1:4" x14ac:dyDescent="0.2">
      <c r="A394" s="49" t="s">
        <v>457</v>
      </c>
      <c r="B394" s="50">
        <v>4580.9799999999996</v>
      </c>
      <c r="C394" s="50" t="e">
        <f>+SUMIF(#REF!,'Fonte coy'!A:A,#REF!)</f>
        <v>#REF!</v>
      </c>
      <c r="D394" s="52" t="e">
        <f t="shared" si="6"/>
        <v>#REF!</v>
      </c>
    </row>
    <row r="395" spans="1:4" x14ac:dyDescent="0.2">
      <c r="A395" s="49" t="s">
        <v>458</v>
      </c>
      <c r="B395" s="50">
        <v>529.53</v>
      </c>
      <c r="C395" s="50" t="e">
        <f>+SUMIF(#REF!,'Fonte coy'!A:A,#REF!)</f>
        <v>#REF!</v>
      </c>
      <c r="D395" s="52" t="e">
        <f t="shared" si="6"/>
        <v>#REF!</v>
      </c>
    </row>
    <row r="396" spans="1:4" x14ac:dyDescent="0.2">
      <c r="A396" s="49" t="s">
        <v>459</v>
      </c>
      <c r="B396" s="50">
        <v>4051.45</v>
      </c>
      <c r="C396" s="50" t="e">
        <f>+SUMIF(#REF!,'Fonte coy'!A:A,#REF!)</f>
        <v>#REF!</v>
      </c>
      <c r="D396" s="52" t="e">
        <f t="shared" si="6"/>
        <v>#REF!</v>
      </c>
    </row>
    <row r="397" spans="1:4" x14ac:dyDescent="0.2">
      <c r="A397" s="49" t="s">
        <v>460</v>
      </c>
      <c r="B397" s="50">
        <v>57649.32</v>
      </c>
      <c r="C397" s="50" t="e">
        <f>+SUMIF(#REF!,'Fonte coy'!A:A,#REF!)</f>
        <v>#REF!</v>
      </c>
      <c r="D397" s="52" t="e">
        <f t="shared" si="6"/>
        <v>#REF!</v>
      </c>
    </row>
    <row r="398" spans="1:4" x14ac:dyDescent="0.2">
      <c r="A398" s="49" t="s">
        <v>461</v>
      </c>
      <c r="B398" s="50">
        <v>639.97</v>
      </c>
      <c r="C398" s="50" t="e">
        <f>+SUMIF(#REF!,'Fonte coy'!A:A,#REF!)</f>
        <v>#REF!</v>
      </c>
      <c r="D398" s="52" t="e">
        <f t="shared" si="6"/>
        <v>#REF!</v>
      </c>
    </row>
    <row r="399" spans="1:4" x14ac:dyDescent="0.2">
      <c r="A399" s="49" t="s">
        <v>462</v>
      </c>
      <c r="B399" s="50">
        <v>4401.7</v>
      </c>
      <c r="C399" s="50" t="e">
        <f>+SUMIF(#REF!,'Fonte coy'!A:A,#REF!)</f>
        <v>#REF!</v>
      </c>
      <c r="D399" s="52" t="e">
        <f t="shared" si="6"/>
        <v>#REF!</v>
      </c>
    </row>
    <row r="400" spans="1:4" x14ac:dyDescent="0.2">
      <c r="A400" s="49" t="s">
        <v>463</v>
      </c>
      <c r="B400" s="50">
        <v>1198.94</v>
      </c>
      <c r="C400" s="50" t="e">
        <f>+SUMIF(#REF!,'Fonte coy'!A:A,#REF!)</f>
        <v>#REF!</v>
      </c>
      <c r="D400" s="52" t="e">
        <f t="shared" si="6"/>
        <v>#REF!</v>
      </c>
    </row>
    <row r="401" spans="1:4" x14ac:dyDescent="0.2">
      <c r="A401" s="49" t="s">
        <v>464</v>
      </c>
      <c r="B401" s="50">
        <v>11200.63</v>
      </c>
      <c r="C401" s="50" t="e">
        <f>+SUMIF(#REF!,'Fonte coy'!A:A,#REF!)</f>
        <v>#REF!</v>
      </c>
      <c r="D401" s="52" t="e">
        <f t="shared" si="6"/>
        <v>#REF!</v>
      </c>
    </row>
    <row r="402" spans="1:4" x14ac:dyDescent="0.2">
      <c r="A402" s="49" t="s">
        <v>465</v>
      </c>
      <c r="B402" s="50">
        <v>3370.98</v>
      </c>
      <c r="C402" s="50" t="e">
        <f>+SUMIF(#REF!,'Fonte coy'!A:A,#REF!)</f>
        <v>#REF!</v>
      </c>
      <c r="D402" s="52" t="e">
        <f t="shared" si="6"/>
        <v>#REF!</v>
      </c>
    </row>
    <row r="403" spans="1:4" x14ac:dyDescent="0.2">
      <c r="A403" s="49" t="s">
        <v>466</v>
      </c>
      <c r="B403" s="50">
        <v>4352.49</v>
      </c>
      <c r="C403" s="50" t="e">
        <f>+SUMIF(#REF!,'Fonte coy'!A:A,#REF!)</f>
        <v>#REF!</v>
      </c>
      <c r="D403" s="52" t="e">
        <f t="shared" si="6"/>
        <v>#REF!</v>
      </c>
    </row>
    <row r="404" spans="1:4" x14ac:dyDescent="0.2">
      <c r="A404" s="49" t="s">
        <v>467</v>
      </c>
      <c r="B404" s="50">
        <v>418.38</v>
      </c>
      <c r="C404" s="50" t="e">
        <f>+SUMIF(#REF!,'Fonte coy'!A:A,#REF!)</f>
        <v>#REF!</v>
      </c>
      <c r="D404" s="52" t="e">
        <f t="shared" si="6"/>
        <v>#REF!</v>
      </c>
    </row>
    <row r="405" spans="1:4" x14ac:dyDescent="0.2">
      <c r="A405" s="49" t="s">
        <v>468</v>
      </c>
      <c r="B405" s="50">
        <v>13.1</v>
      </c>
      <c r="C405" s="50" t="e">
        <f>+SUMIF(#REF!,'Fonte coy'!A:A,#REF!)</f>
        <v>#REF!</v>
      </c>
      <c r="D405" s="52" t="e">
        <f t="shared" si="6"/>
        <v>#REF!</v>
      </c>
    </row>
    <row r="406" spans="1:4" x14ac:dyDescent="0.2">
      <c r="A406" s="49" t="s">
        <v>469</v>
      </c>
      <c r="B406" s="50">
        <v>32053.13</v>
      </c>
      <c r="C406" s="50" t="e">
        <f>+SUMIF(#REF!,'Fonte coy'!A:A,#REF!)</f>
        <v>#REF!</v>
      </c>
      <c r="D406" s="52" t="e">
        <f t="shared" si="6"/>
        <v>#REF!</v>
      </c>
    </row>
    <row r="407" spans="1:4" x14ac:dyDescent="0.2">
      <c r="A407" s="49" t="s">
        <v>470</v>
      </c>
      <c r="B407" s="50">
        <v>105206.56</v>
      </c>
      <c r="C407" s="50" t="e">
        <f>+SUMIF(#REF!,'Fonte coy'!A:A,#REF!)</f>
        <v>#REF!</v>
      </c>
      <c r="D407" s="52" t="e">
        <f t="shared" si="6"/>
        <v>#REF!</v>
      </c>
    </row>
    <row r="408" spans="1:4" x14ac:dyDescent="0.2">
      <c r="A408" s="49" t="s">
        <v>471</v>
      </c>
      <c r="B408" s="50">
        <v>105206.56</v>
      </c>
      <c r="C408" s="50" t="e">
        <f>+SUMIF(#REF!,'Fonte coy'!A:A,#REF!)</f>
        <v>#REF!</v>
      </c>
      <c r="D408" s="52" t="e">
        <f t="shared" si="6"/>
        <v>#REF!</v>
      </c>
    </row>
    <row r="409" spans="1:4" x14ac:dyDescent="0.2">
      <c r="A409" s="49" t="s">
        <v>472</v>
      </c>
      <c r="B409" s="50">
        <v>105206.56</v>
      </c>
      <c r="C409" s="50" t="e">
        <f>+SUMIF(#REF!,'Fonte coy'!A:A,#REF!)</f>
        <v>#REF!</v>
      </c>
      <c r="D409" s="52" t="e">
        <f t="shared" si="6"/>
        <v>#REF!</v>
      </c>
    </row>
    <row r="410" spans="1:4" x14ac:dyDescent="0.2">
      <c r="A410" s="49" t="s">
        <v>473</v>
      </c>
      <c r="B410" s="50">
        <v>105206.56</v>
      </c>
      <c r="C410" s="50" t="e">
        <f>+SUMIF(#REF!,'Fonte coy'!A:A,#REF!)</f>
        <v>#REF!</v>
      </c>
      <c r="D410" s="52" t="e">
        <f t="shared" si="6"/>
        <v>#REF!</v>
      </c>
    </row>
    <row r="411" spans="1:4" x14ac:dyDescent="0.2">
      <c r="A411" s="49" t="s">
        <v>474</v>
      </c>
      <c r="B411" s="50">
        <v>47678.66</v>
      </c>
      <c r="C411" s="50" t="e">
        <f>+SUMIF(#REF!,'Fonte coy'!A:A,#REF!)</f>
        <v>#REF!</v>
      </c>
      <c r="D411" s="52" t="e">
        <f t="shared" si="6"/>
        <v>#REF!</v>
      </c>
    </row>
    <row r="412" spans="1:4" x14ac:dyDescent="0.2">
      <c r="A412" s="49" t="s">
        <v>475</v>
      </c>
      <c r="B412" s="50">
        <v>47678.66</v>
      </c>
      <c r="C412" s="50" t="e">
        <f>+SUMIF(#REF!,'Fonte coy'!A:A,#REF!)</f>
        <v>#REF!</v>
      </c>
      <c r="D412" s="52" t="e">
        <f t="shared" si="6"/>
        <v>#REF!</v>
      </c>
    </row>
    <row r="413" spans="1:4" x14ac:dyDescent="0.2">
      <c r="A413" s="49" t="s">
        <v>476</v>
      </c>
      <c r="B413" s="50">
        <v>8956.2800000000007</v>
      </c>
      <c r="C413" s="50" t="e">
        <f>+SUMIF(#REF!,'Fonte coy'!A:A,#REF!)</f>
        <v>#REF!</v>
      </c>
      <c r="D413" s="52" t="e">
        <f t="shared" si="6"/>
        <v>#REF!</v>
      </c>
    </row>
    <row r="414" spans="1:4" x14ac:dyDescent="0.2">
      <c r="A414" s="49" t="s">
        <v>477</v>
      </c>
      <c r="B414" s="50">
        <v>6188</v>
      </c>
      <c r="C414" s="50" t="e">
        <f>+SUMIF(#REF!,'Fonte coy'!A:A,#REF!)</f>
        <v>#REF!</v>
      </c>
      <c r="D414" s="52" t="e">
        <f t="shared" si="6"/>
        <v>#REF!</v>
      </c>
    </row>
    <row r="415" spans="1:4" x14ac:dyDescent="0.2">
      <c r="A415" s="49" t="s">
        <v>478</v>
      </c>
      <c r="B415" s="50">
        <v>405.86</v>
      </c>
      <c r="C415" s="50" t="e">
        <f>+SUMIF(#REF!,'Fonte coy'!A:A,#REF!)</f>
        <v>#REF!</v>
      </c>
      <c r="D415" s="52" t="e">
        <f t="shared" si="6"/>
        <v>#REF!</v>
      </c>
    </row>
    <row r="416" spans="1:4" x14ac:dyDescent="0.2">
      <c r="A416" s="49" t="s">
        <v>479</v>
      </c>
      <c r="B416" s="50">
        <v>668.79</v>
      </c>
      <c r="C416" s="50" t="e">
        <f>+SUMIF(#REF!,'Fonte coy'!A:A,#REF!)</f>
        <v>#REF!</v>
      </c>
      <c r="D416" s="52" t="e">
        <f t="shared" si="6"/>
        <v>#REF!</v>
      </c>
    </row>
    <row r="417" spans="1:4" x14ac:dyDescent="0.2">
      <c r="A417" s="49" t="s">
        <v>480</v>
      </c>
      <c r="B417" s="50">
        <v>1693.63</v>
      </c>
      <c r="C417" s="50" t="e">
        <f>+SUMIF(#REF!,'Fonte coy'!A:A,#REF!)</f>
        <v>#REF!</v>
      </c>
      <c r="D417" s="52" t="e">
        <f t="shared" si="6"/>
        <v>#REF!</v>
      </c>
    </row>
    <row r="418" spans="1:4" x14ac:dyDescent="0.2">
      <c r="A418" s="49" t="s">
        <v>481</v>
      </c>
      <c r="B418" s="50">
        <v>38722.379999999997</v>
      </c>
      <c r="C418" s="50" t="e">
        <f>+SUMIF(#REF!,'Fonte coy'!A:A,#REF!)</f>
        <v>#REF!</v>
      </c>
      <c r="D418" s="52" t="e">
        <f t="shared" si="6"/>
        <v>#REF!</v>
      </c>
    </row>
    <row r="419" spans="1:4" x14ac:dyDescent="0.2">
      <c r="A419" s="49" t="s">
        <v>482</v>
      </c>
      <c r="B419" s="50">
        <v>7821.99</v>
      </c>
      <c r="C419" s="50" t="e">
        <f>+SUMIF(#REF!,'Fonte coy'!A:A,#REF!)</f>
        <v>#REF!</v>
      </c>
      <c r="D419" s="52" t="e">
        <f t="shared" si="6"/>
        <v>#REF!</v>
      </c>
    </row>
    <row r="420" spans="1:4" x14ac:dyDescent="0.2">
      <c r="A420" s="49" t="s">
        <v>483</v>
      </c>
      <c r="B420" s="50">
        <v>3457.02</v>
      </c>
      <c r="C420" s="50" t="e">
        <f>+SUMIF(#REF!,'Fonte coy'!A:A,#REF!)</f>
        <v>#REF!</v>
      </c>
      <c r="D420" s="52" t="e">
        <f t="shared" si="6"/>
        <v>#REF!</v>
      </c>
    </row>
    <row r="421" spans="1:4" x14ac:dyDescent="0.2">
      <c r="A421" s="49" t="s">
        <v>484</v>
      </c>
      <c r="B421" s="50">
        <v>7561.57</v>
      </c>
      <c r="C421" s="50" t="e">
        <f>+SUMIF(#REF!,'Fonte coy'!A:A,#REF!)</f>
        <v>#REF!</v>
      </c>
      <c r="D421" s="52" t="e">
        <f t="shared" si="6"/>
        <v>#REF!</v>
      </c>
    </row>
    <row r="422" spans="1:4" x14ac:dyDescent="0.2">
      <c r="A422" s="49" t="s">
        <v>485</v>
      </c>
      <c r="B422" s="50">
        <v>2232.9299999999998</v>
      </c>
      <c r="C422" s="50" t="e">
        <f>+SUMIF(#REF!,'Fonte coy'!A:A,#REF!)</f>
        <v>#REF!</v>
      </c>
      <c r="D422" s="52" t="e">
        <f t="shared" si="6"/>
        <v>#REF!</v>
      </c>
    </row>
    <row r="423" spans="1:4" x14ac:dyDescent="0.2">
      <c r="A423" s="49" t="s">
        <v>486</v>
      </c>
      <c r="B423" s="50">
        <v>3661.06</v>
      </c>
      <c r="C423" s="50" t="e">
        <f>+SUMIF(#REF!,'Fonte coy'!A:A,#REF!)</f>
        <v>#REF!</v>
      </c>
      <c r="D423" s="52" t="e">
        <f t="shared" si="6"/>
        <v>#REF!</v>
      </c>
    </row>
    <row r="424" spans="1:4" x14ac:dyDescent="0.2">
      <c r="A424" s="49" t="s">
        <v>487</v>
      </c>
      <c r="B424" s="50">
        <v>80</v>
      </c>
      <c r="C424" s="50" t="e">
        <f>+SUMIF(#REF!,'Fonte coy'!A:A,#REF!)</f>
        <v>#REF!</v>
      </c>
      <c r="D424" s="52" t="e">
        <f t="shared" si="6"/>
        <v>#REF!</v>
      </c>
    </row>
    <row r="425" spans="1:4" x14ac:dyDescent="0.2">
      <c r="A425" s="49" t="s">
        <v>488</v>
      </c>
      <c r="B425" s="50">
        <v>6.4</v>
      </c>
      <c r="C425" s="50" t="e">
        <f>+SUMIF(#REF!,'Fonte coy'!A:A,#REF!)</f>
        <v>#REF!</v>
      </c>
      <c r="D425" s="52" t="e">
        <f t="shared" si="6"/>
        <v>#REF!</v>
      </c>
    </row>
    <row r="426" spans="1:4" x14ac:dyDescent="0.2">
      <c r="A426" s="49" t="s">
        <v>489</v>
      </c>
      <c r="B426" s="50">
        <v>201</v>
      </c>
      <c r="C426" s="50" t="e">
        <f>+SUMIF(#REF!,'Fonte coy'!A:A,#REF!)</f>
        <v>#REF!</v>
      </c>
      <c r="D426" s="52" t="e">
        <f t="shared" si="6"/>
        <v>#REF!</v>
      </c>
    </row>
    <row r="427" spans="1:4" x14ac:dyDescent="0.2">
      <c r="A427" s="49" t="s">
        <v>490</v>
      </c>
      <c r="B427" s="50">
        <v>1277.01</v>
      </c>
      <c r="C427" s="50" t="e">
        <f>+SUMIF(#REF!,'Fonte coy'!A:A,#REF!)</f>
        <v>#REF!</v>
      </c>
      <c r="D427" s="52" t="e">
        <f t="shared" si="6"/>
        <v>#REF!</v>
      </c>
    </row>
    <row r="428" spans="1:4" x14ac:dyDescent="0.2">
      <c r="A428" s="49" t="s">
        <v>491</v>
      </c>
      <c r="B428" s="50">
        <v>2253.31</v>
      </c>
      <c r="C428" s="50" t="e">
        <f>+SUMIF(#REF!,'Fonte coy'!A:A,#REF!)</f>
        <v>#REF!</v>
      </c>
      <c r="D428" s="52" t="e">
        <f t="shared" si="6"/>
        <v>#REF!</v>
      </c>
    </row>
    <row r="429" spans="1:4" x14ac:dyDescent="0.2">
      <c r="A429" s="49" t="s">
        <v>492</v>
      </c>
      <c r="B429" s="50">
        <v>9631.14</v>
      </c>
      <c r="C429" s="50" t="e">
        <f>+SUMIF(#REF!,'Fonte coy'!A:A,#REF!)</f>
        <v>#REF!</v>
      </c>
      <c r="D429" s="52" t="e">
        <f t="shared" si="6"/>
        <v>#REF!</v>
      </c>
    </row>
    <row r="430" spans="1:4" x14ac:dyDescent="0.2">
      <c r="A430" s="49" t="s">
        <v>493</v>
      </c>
      <c r="B430" s="50">
        <v>538.95000000000005</v>
      </c>
      <c r="C430" s="50" t="e">
        <f>+SUMIF(#REF!,'Fonte coy'!A:A,#REF!)</f>
        <v>#REF!</v>
      </c>
      <c r="D430" s="52" t="e">
        <f t="shared" si="6"/>
        <v>#REF!</v>
      </c>
    </row>
    <row r="431" spans="1:4" x14ac:dyDescent="0.2">
      <c r="A431" s="49" t="s">
        <v>494</v>
      </c>
      <c r="B431" s="50">
        <v>181816.36</v>
      </c>
      <c r="C431" s="50" t="e">
        <f>+SUMIF(#REF!,'Fonte coy'!A:A,#REF!)</f>
        <v>#REF!</v>
      </c>
      <c r="D431" s="52" t="e">
        <f t="shared" si="6"/>
        <v>#REF!</v>
      </c>
    </row>
    <row r="432" spans="1:4" x14ac:dyDescent="0.2">
      <c r="A432" s="49" t="s">
        <v>495</v>
      </c>
      <c r="C432" s="50" t="e">
        <f>+SUMIF(#REF!,'Fonte coy'!A:A,#REF!)</f>
        <v>#REF!</v>
      </c>
      <c r="D432" s="52" t="e">
        <f t="shared" ref="D432:D464" si="7">+B432-C432</f>
        <v>#REF!</v>
      </c>
    </row>
    <row r="433" spans="1:4" x14ac:dyDescent="0.2">
      <c r="A433" s="49" t="s">
        <v>496</v>
      </c>
      <c r="B433" s="50">
        <v>42927.21</v>
      </c>
      <c r="C433" s="50" t="e">
        <f>+SUMIF(#REF!,'Fonte coy'!A:A,#REF!)</f>
        <v>#REF!</v>
      </c>
      <c r="D433" s="52" t="e">
        <f t="shared" si="7"/>
        <v>#REF!</v>
      </c>
    </row>
    <row r="434" spans="1:4" x14ac:dyDescent="0.2">
      <c r="A434" s="49" t="s">
        <v>497</v>
      </c>
      <c r="B434" s="50">
        <v>42927.21</v>
      </c>
      <c r="C434" s="50" t="e">
        <f>+SUMIF(#REF!,'Fonte coy'!A:A,#REF!)</f>
        <v>#REF!</v>
      </c>
      <c r="D434" s="52" t="e">
        <f t="shared" si="7"/>
        <v>#REF!</v>
      </c>
    </row>
    <row r="435" spans="1:4" x14ac:dyDescent="0.2">
      <c r="A435" s="49" t="s">
        <v>498</v>
      </c>
      <c r="B435" s="50">
        <v>42927.21</v>
      </c>
      <c r="C435" s="50" t="e">
        <f>+SUMIF(#REF!,'Fonte coy'!A:A,#REF!)</f>
        <v>#REF!</v>
      </c>
      <c r="D435" s="52" t="e">
        <f t="shared" si="7"/>
        <v>#REF!</v>
      </c>
    </row>
    <row r="436" spans="1:4" x14ac:dyDescent="0.2">
      <c r="A436" s="49" t="s">
        <v>499</v>
      </c>
      <c r="B436" s="50">
        <v>42921.599999999999</v>
      </c>
      <c r="C436" s="50" t="e">
        <f>+SUMIF(#REF!,'Fonte coy'!A:A,#REF!)</f>
        <v>#REF!</v>
      </c>
      <c r="D436" s="52" t="e">
        <f t="shared" si="7"/>
        <v>#REF!</v>
      </c>
    </row>
    <row r="437" spans="1:4" x14ac:dyDescent="0.2">
      <c r="A437" s="49" t="s">
        <v>500</v>
      </c>
      <c r="B437" s="50">
        <v>5.61</v>
      </c>
      <c r="C437" s="50" t="e">
        <f>+SUMIF(#REF!,'Fonte coy'!A:A,#REF!)</f>
        <v>#REF!</v>
      </c>
      <c r="D437" s="52" t="e">
        <f t="shared" si="7"/>
        <v>#REF!</v>
      </c>
    </row>
    <row r="438" spans="1:4" x14ac:dyDescent="0.2">
      <c r="A438" s="49" t="s">
        <v>501</v>
      </c>
      <c r="B438" s="50">
        <v>28.99</v>
      </c>
      <c r="C438" s="50" t="e">
        <f>+SUMIF(#REF!,'Fonte coy'!A:A,#REF!)</f>
        <v>#REF!</v>
      </c>
      <c r="D438" s="52" t="e">
        <f t="shared" si="7"/>
        <v>#REF!</v>
      </c>
    </row>
    <row r="439" spans="1:4" x14ac:dyDescent="0.2">
      <c r="A439" s="49" t="s">
        <v>502</v>
      </c>
      <c r="B439" s="50">
        <v>28.99</v>
      </c>
      <c r="C439" s="50" t="e">
        <f>+SUMIF(#REF!,'Fonte coy'!A:A,#REF!)</f>
        <v>#REF!</v>
      </c>
      <c r="D439" s="52" t="e">
        <f t="shared" si="7"/>
        <v>#REF!</v>
      </c>
    </row>
    <row r="440" spans="1:4" x14ac:dyDescent="0.2">
      <c r="A440" s="49" t="s">
        <v>503</v>
      </c>
      <c r="B440" s="50">
        <v>28.99</v>
      </c>
      <c r="C440" s="50" t="e">
        <f>+SUMIF(#REF!,'Fonte coy'!A:A,#REF!)</f>
        <v>#REF!</v>
      </c>
      <c r="D440" s="52" t="e">
        <f t="shared" si="7"/>
        <v>#REF!</v>
      </c>
    </row>
    <row r="441" spans="1:4" x14ac:dyDescent="0.2">
      <c r="A441" s="49" t="s">
        <v>504</v>
      </c>
      <c r="B441" s="50">
        <v>28.99</v>
      </c>
      <c r="C441" s="50" t="e">
        <f>+SUMIF(#REF!,'Fonte coy'!A:A,#REF!)</f>
        <v>#REF!</v>
      </c>
      <c r="D441" s="52" t="e">
        <f t="shared" si="7"/>
        <v>#REF!</v>
      </c>
    </row>
    <row r="442" spans="1:4" x14ac:dyDescent="0.2">
      <c r="A442" s="49" t="s">
        <v>505</v>
      </c>
      <c r="B442" s="50">
        <v>42898.22</v>
      </c>
      <c r="C442" s="50" t="e">
        <f>+SUMIF(#REF!,'Fonte coy'!A:A,#REF!)</f>
        <v>#REF!</v>
      </c>
      <c r="D442" s="52" t="e">
        <f t="shared" si="7"/>
        <v>#REF!</v>
      </c>
    </row>
    <row r="443" spans="1:4" x14ac:dyDescent="0.2">
      <c r="A443" s="49" t="s">
        <v>506</v>
      </c>
      <c r="C443" s="50" t="e">
        <f>+SUMIF(#REF!,'Fonte coy'!A:A,#REF!)</f>
        <v>#REF!</v>
      </c>
      <c r="D443" s="52" t="e">
        <f t="shared" si="7"/>
        <v>#REF!</v>
      </c>
    </row>
    <row r="444" spans="1:4" x14ac:dyDescent="0.2">
      <c r="A444" s="49" t="s">
        <v>507</v>
      </c>
      <c r="B444" s="50">
        <v>2735.89</v>
      </c>
      <c r="C444" s="50" t="e">
        <f>+SUMIF(#REF!,'Fonte coy'!A:A,#REF!)</f>
        <v>#REF!</v>
      </c>
      <c r="D444" s="52" t="e">
        <f t="shared" si="7"/>
        <v>#REF!</v>
      </c>
    </row>
    <row r="445" spans="1:4" x14ac:dyDescent="0.2">
      <c r="A445" s="49" t="s">
        <v>508</v>
      </c>
      <c r="B445" s="50">
        <v>2735.89</v>
      </c>
      <c r="C445" s="50" t="e">
        <f>+SUMIF(#REF!,'Fonte coy'!A:A,#REF!)</f>
        <v>#REF!</v>
      </c>
      <c r="D445" s="52" t="e">
        <f t="shared" si="7"/>
        <v>#REF!</v>
      </c>
    </row>
    <row r="446" spans="1:4" x14ac:dyDescent="0.2">
      <c r="A446" s="49" t="s">
        <v>509</v>
      </c>
      <c r="B446" s="50">
        <v>2735.89</v>
      </c>
      <c r="C446" s="50" t="e">
        <f>+SUMIF(#REF!,'Fonte coy'!A:A,#REF!)</f>
        <v>#REF!</v>
      </c>
      <c r="D446" s="52" t="e">
        <f t="shared" si="7"/>
        <v>#REF!</v>
      </c>
    </row>
    <row r="447" spans="1:4" x14ac:dyDescent="0.2">
      <c r="A447" s="49" t="s">
        <v>510</v>
      </c>
      <c r="B447" s="50">
        <v>920</v>
      </c>
      <c r="C447" s="50" t="e">
        <f>+SUMIF(#REF!,'Fonte coy'!A:A,#REF!)</f>
        <v>#REF!</v>
      </c>
      <c r="D447" s="52" t="e">
        <f t="shared" si="7"/>
        <v>#REF!</v>
      </c>
    </row>
    <row r="448" spans="1:4" x14ac:dyDescent="0.2">
      <c r="A448" s="49" t="s">
        <v>511</v>
      </c>
      <c r="B448" s="50">
        <v>1815.89</v>
      </c>
      <c r="C448" s="50" t="e">
        <f>+SUMIF(#REF!,'Fonte coy'!A:A,#REF!)</f>
        <v>#REF!</v>
      </c>
      <c r="D448" s="52" t="e">
        <f t="shared" si="7"/>
        <v>#REF!</v>
      </c>
    </row>
    <row r="449" spans="1:4" x14ac:dyDescent="0.2">
      <c r="A449" s="49" t="s">
        <v>512</v>
      </c>
      <c r="B449" s="50">
        <v>19781.669999999998</v>
      </c>
      <c r="C449" s="50" t="e">
        <f>+SUMIF(#REF!,'Fonte coy'!A:A,#REF!)</f>
        <v>#REF!</v>
      </c>
      <c r="D449" s="52" t="e">
        <f t="shared" si="7"/>
        <v>#REF!</v>
      </c>
    </row>
    <row r="450" spans="1:4" x14ac:dyDescent="0.2">
      <c r="A450" s="49" t="s">
        <v>513</v>
      </c>
      <c r="B450" s="50">
        <v>19781.669999999998</v>
      </c>
      <c r="C450" s="50" t="e">
        <f>+SUMIF(#REF!,'Fonte coy'!A:A,#REF!)</f>
        <v>#REF!</v>
      </c>
      <c r="D450" s="52" t="e">
        <f t="shared" si="7"/>
        <v>#REF!</v>
      </c>
    </row>
    <row r="451" spans="1:4" x14ac:dyDescent="0.2">
      <c r="A451" s="49" t="s">
        <v>514</v>
      </c>
      <c r="B451" s="50">
        <v>19781.669999999998</v>
      </c>
      <c r="C451" s="50" t="e">
        <f>+SUMIF(#REF!,'Fonte coy'!A:A,#REF!)</f>
        <v>#REF!</v>
      </c>
      <c r="D451" s="52" t="e">
        <f t="shared" si="7"/>
        <v>#REF!</v>
      </c>
    </row>
    <row r="452" spans="1:4" x14ac:dyDescent="0.2">
      <c r="A452" s="49" t="s">
        <v>515</v>
      </c>
      <c r="B452" s="50">
        <v>52</v>
      </c>
      <c r="C452" s="50" t="e">
        <f>+SUMIF(#REF!,'Fonte coy'!A:A,#REF!)</f>
        <v>#REF!</v>
      </c>
      <c r="D452" s="52" t="e">
        <f t="shared" si="7"/>
        <v>#REF!</v>
      </c>
    </row>
    <row r="453" spans="1:4" x14ac:dyDescent="0.2">
      <c r="A453" s="49" t="s">
        <v>516</v>
      </c>
      <c r="B453" s="50">
        <v>892.3</v>
      </c>
      <c r="C453" s="50" t="e">
        <f>+SUMIF(#REF!,'Fonte coy'!A:A,#REF!)</f>
        <v>#REF!</v>
      </c>
      <c r="D453" s="52" t="e">
        <f t="shared" si="7"/>
        <v>#REF!</v>
      </c>
    </row>
    <row r="454" spans="1:4" x14ac:dyDescent="0.2">
      <c r="A454" s="49" t="s">
        <v>517</v>
      </c>
      <c r="B454" s="50">
        <v>1011.86</v>
      </c>
      <c r="C454" s="50" t="e">
        <f>+SUMIF(#REF!,'Fonte coy'!A:A,#REF!)</f>
        <v>#REF!</v>
      </c>
      <c r="D454" s="52" t="e">
        <f t="shared" si="7"/>
        <v>#REF!</v>
      </c>
    </row>
    <row r="455" spans="1:4" x14ac:dyDescent="0.2">
      <c r="A455" s="49" t="s">
        <v>518</v>
      </c>
      <c r="B455" s="50">
        <v>1348.43</v>
      </c>
      <c r="C455" s="50" t="e">
        <f>+SUMIF(#REF!,'Fonte coy'!A:A,#REF!)</f>
        <v>#REF!</v>
      </c>
      <c r="D455" s="52" t="e">
        <f t="shared" si="7"/>
        <v>#REF!</v>
      </c>
    </row>
    <row r="456" spans="1:4" x14ac:dyDescent="0.2">
      <c r="A456" s="49" t="s">
        <v>519</v>
      </c>
      <c r="B456" s="50">
        <v>16477.080000000002</v>
      </c>
      <c r="C456" s="50" t="e">
        <f>+SUMIF(#REF!,'Fonte coy'!A:A,#REF!)</f>
        <v>#REF!</v>
      </c>
      <c r="D456" s="52" t="e">
        <f t="shared" si="7"/>
        <v>#REF!</v>
      </c>
    </row>
    <row r="457" spans="1:4" x14ac:dyDescent="0.2">
      <c r="A457" s="49" t="s">
        <v>520</v>
      </c>
      <c r="B457" s="50">
        <v>-17045.78</v>
      </c>
      <c r="C457" s="50" t="e">
        <f>+SUMIF(#REF!,'Fonte coy'!A:A,#REF!)</f>
        <v>#REF!</v>
      </c>
      <c r="D457" s="52" t="e">
        <f t="shared" si="7"/>
        <v>#REF!</v>
      </c>
    </row>
    <row r="458" spans="1:4" x14ac:dyDescent="0.2">
      <c r="A458" s="49" t="s">
        <v>521</v>
      </c>
      <c r="B458" s="50">
        <v>207668.8</v>
      </c>
      <c r="C458" s="50" t="e">
        <f>+SUMIF(#REF!,'Fonte coy'!A:A,#REF!)</f>
        <v>#REF!</v>
      </c>
      <c r="D458" s="52" t="e">
        <f t="shared" si="7"/>
        <v>#REF!</v>
      </c>
    </row>
    <row r="459" spans="1:4" x14ac:dyDescent="0.2">
      <c r="A459" s="49" t="s">
        <v>522</v>
      </c>
      <c r="B459" s="50">
        <v>-20987.21</v>
      </c>
      <c r="C459" s="50" t="e">
        <f>+SUMIF(#REF!,'Fonte coy'!A:A,#REF!)</f>
        <v>#REF!</v>
      </c>
      <c r="D459" s="52" t="e">
        <f t="shared" si="7"/>
        <v>#REF!</v>
      </c>
    </row>
    <row r="460" spans="1:4" x14ac:dyDescent="0.2">
      <c r="A460" s="49" t="s">
        <v>523</v>
      </c>
      <c r="B460" s="50">
        <v>-20987.21</v>
      </c>
      <c r="C460" s="50" t="e">
        <f>+SUMIF(#REF!,'Fonte coy'!A:A,#REF!)</f>
        <v>#REF!</v>
      </c>
      <c r="D460" s="52" t="e">
        <f t="shared" si="7"/>
        <v>#REF!</v>
      </c>
    </row>
    <row r="461" spans="1:4" x14ac:dyDescent="0.2">
      <c r="A461" s="49" t="s">
        <v>524</v>
      </c>
      <c r="B461" s="50">
        <v>-20987.21</v>
      </c>
      <c r="C461" s="50" t="e">
        <f>+SUMIF(#REF!,'Fonte coy'!A:A,#REF!)</f>
        <v>#REF!</v>
      </c>
      <c r="D461" s="52" t="e">
        <f t="shared" si="7"/>
        <v>#REF!</v>
      </c>
    </row>
    <row r="462" spans="1:4" x14ac:dyDescent="0.2">
      <c r="A462" s="49" t="s">
        <v>525</v>
      </c>
      <c r="B462" s="50">
        <v>-20987.21</v>
      </c>
      <c r="C462" s="50" t="e">
        <f>+SUMIF(#REF!,'Fonte coy'!A:A,#REF!)</f>
        <v>#REF!</v>
      </c>
      <c r="D462" s="52" t="e">
        <f t="shared" si="7"/>
        <v>#REF!</v>
      </c>
    </row>
    <row r="463" spans="1:4" x14ac:dyDescent="0.2">
      <c r="A463" s="49" t="s">
        <v>526</v>
      </c>
      <c r="B463" s="50">
        <v>-20987.21</v>
      </c>
      <c r="C463" s="50" t="e">
        <f>+SUMIF(#REF!,'Fonte coy'!A:A,#REF!)</f>
        <v>#REF!</v>
      </c>
      <c r="D463" s="52" t="e">
        <f t="shared" si="7"/>
        <v>#REF!</v>
      </c>
    </row>
    <row r="464" spans="1:4" x14ac:dyDescent="0.2">
      <c r="A464" s="49" t="s">
        <v>527</v>
      </c>
      <c r="B464" s="50">
        <v>186681.59</v>
      </c>
      <c r="C464" s="50" t="e">
        <f>+SUMIF(#REF!,'Fonte coy'!A:A,#REF!)</f>
        <v>#REF!</v>
      </c>
      <c r="D464" s="52" t="e">
        <f t="shared" si="7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Schema c.e. 377</vt:lpstr>
      <vt:lpstr>2021</vt:lpstr>
      <vt:lpstr>2020</vt:lpstr>
      <vt:lpstr>Fonte coy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</dc:creator>
  <cp:lastModifiedBy>Martina Roncador</cp:lastModifiedBy>
  <cp:lastPrinted>2022-05-06T10:22:57Z</cp:lastPrinted>
  <dcterms:created xsi:type="dcterms:W3CDTF">2008-06-05T07:40:48Z</dcterms:created>
  <dcterms:modified xsi:type="dcterms:W3CDTF">2022-05-06T10:23:51Z</dcterms:modified>
</cp:coreProperties>
</file>